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3620" windowHeight="10725" activeTab="0"/>
  </bookViews>
  <sheets>
    <sheet name="Calculateur" sheetId="1" r:id="rId1"/>
    <sheet name="Capteurs Connus" sheetId="2" r:id="rId2"/>
    <sheet name="Notice" sheetId="3" r:id="rId3"/>
  </sheets>
  <definedNames>
    <definedName name="Cameras">'Capteurs Connus'!$B$3:$N$41</definedName>
    <definedName name="_xlnm.Print_Area" localSheetId="0">'Calculateur'!$A$5:$L$45</definedName>
  </definedNames>
  <calcPr fullCalcOnLoad="1"/>
</workbook>
</file>

<file path=xl/sharedStrings.xml><?xml version="1.0" encoding="utf-8"?>
<sst xmlns="http://schemas.openxmlformats.org/spreadsheetml/2006/main" count="1167" uniqueCount="278">
  <si>
    <t>Focale</t>
  </si>
  <si>
    <t>CHAMP</t>
  </si>
  <si>
    <t>X</t>
  </si>
  <si>
    <t>en mm</t>
  </si>
  <si>
    <t>°</t>
  </si>
  <si>
    <t>CALCULATEUR CHAMP PHOTOGRAPHIQUE</t>
  </si>
  <si>
    <t>Échant.</t>
  </si>
  <si>
    <t>en ArcSec</t>
  </si>
  <si>
    <t>Nombre de pixels</t>
  </si>
  <si>
    <t>w w w . a s t r o l y n x . c o m</t>
  </si>
  <si>
    <t>Seuls les champs sur fond blanc sont modifiables</t>
  </si>
  <si>
    <t>Taille capteur en mm</t>
  </si>
  <si>
    <t>ICX098</t>
  </si>
  <si>
    <t>ICX424AL</t>
  </si>
  <si>
    <t>ICX415AL</t>
  </si>
  <si>
    <t>ICX429</t>
  </si>
  <si>
    <t>ICX285</t>
  </si>
  <si>
    <t>ICX205AL</t>
  </si>
  <si>
    <t>ICX285AL</t>
  </si>
  <si>
    <t>ICX424</t>
  </si>
  <si>
    <t xml:space="preserve">ICX205 </t>
  </si>
  <si>
    <t>ICX274</t>
  </si>
  <si>
    <t>ICX098BL</t>
  </si>
  <si>
    <t>ICX204AL</t>
  </si>
  <si>
    <t>KAI 11002</t>
  </si>
  <si>
    <t>KAI 04022</t>
  </si>
  <si>
    <t>CMOS</t>
  </si>
  <si>
    <t>Modèle</t>
  </si>
  <si>
    <t>Capteur</t>
  </si>
  <si>
    <t>Dimensions capteur</t>
  </si>
  <si>
    <t>KAF0402ME</t>
  </si>
  <si>
    <t>KAF1603ME</t>
  </si>
  <si>
    <t>KAF3200ME</t>
  </si>
  <si>
    <t>mm</t>
  </si>
  <si>
    <t>pixels</t>
  </si>
  <si>
    <t>microns</t>
  </si>
  <si>
    <t>Taille pixel</t>
  </si>
  <si>
    <t>KAF8300</t>
  </si>
  <si>
    <t>KAI2020M</t>
  </si>
  <si>
    <t>KAI4022CM</t>
  </si>
  <si>
    <t>KAF0261E</t>
  </si>
  <si>
    <t>KAF1001E</t>
  </si>
  <si>
    <t>KAF6303E</t>
  </si>
  <si>
    <t>KAF11002M/CM</t>
  </si>
  <si>
    <t>KAF16803</t>
  </si>
  <si>
    <t>Objets</t>
  </si>
  <si>
    <t>Choisissez votre camera :</t>
  </si>
  <si>
    <r>
      <t>Attention !</t>
    </r>
    <r>
      <rPr>
        <sz val="12"/>
        <rFont val="Arial"/>
        <family val="0"/>
      </rPr>
      <t xml:space="preserve"> Angles décimaux 4,60° = 276' ou 4° 36'.</t>
    </r>
  </si>
  <si>
    <t xml:space="preserve"> Pour le transformer en minutes, multiplier le chiffre par 60</t>
  </si>
  <si>
    <t>PHILLIPS_Toucam</t>
  </si>
  <si>
    <t>PHILLIPS_Vesta</t>
  </si>
  <si>
    <t>ATIK_16IC</t>
  </si>
  <si>
    <t>ATIK_16</t>
  </si>
  <si>
    <t>ATIK_16HR</t>
  </si>
  <si>
    <t>ATIK_314e</t>
  </si>
  <si>
    <t>ATIK_314L</t>
  </si>
  <si>
    <t>ATIK_4000_4000LE</t>
  </si>
  <si>
    <t>ATIK_11000</t>
  </si>
  <si>
    <t>LUMENERA_SKYnyx2_0</t>
  </si>
  <si>
    <t>LUMENERA_SKYnyx2_2</t>
  </si>
  <si>
    <t>DMK_21</t>
  </si>
  <si>
    <t>DMK_31</t>
  </si>
  <si>
    <t>DMK_41</t>
  </si>
  <si>
    <t>SBIG_ST402ME_ST7</t>
  </si>
  <si>
    <t>SBIG_ST1603ME_ST8</t>
  </si>
  <si>
    <t>SBIG_ST9</t>
  </si>
  <si>
    <t>SBIG_ST2000</t>
  </si>
  <si>
    <t>SBIG_ST3200_ST10</t>
  </si>
  <si>
    <t>SBIG_ST4000_ST4020</t>
  </si>
  <si>
    <t>SBIG_ST8300</t>
  </si>
  <si>
    <t>SBIG_STL1001</t>
  </si>
  <si>
    <t>SBIG_STL6303</t>
  </si>
  <si>
    <t>SBIG_STL11000</t>
  </si>
  <si>
    <t>SBIG_STX16803</t>
  </si>
  <si>
    <t>LUMENERA_SKYnyx2_1</t>
  </si>
  <si>
    <t>ATIK_16IC_S</t>
  </si>
  <si>
    <t>A=Abell - C=Caldwell - Cr=Collinder - M=Messier - Mel=Melotte - N=NGC - Sh=Sharpless - St=Stock</t>
  </si>
  <si>
    <t>Cette image sera sauvegardée dans le répertoire où le tableau est situé.</t>
  </si>
  <si>
    <t xml:space="preserve">Vous pouvez ensuite imprimez l'image sur papier à votre convenance et le plastifier pour utilisation extérieure. </t>
  </si>
  <si>
    <t>Si vous possédez une seconde caméra renouvelez l'opération, vous pourrez les plastifier dos à dos.</t>
  </si>
  <si>
    <t>INOVA_PLA C &amp; M</t>
  </si>
  <si>
    <t>ICX098BQ-BL_618ALA</t>
  </si>
  <si>
    <t>INOVA PLB C2</t>
  </si>
  <si>
    <t>INOVAPLB Mx</t>
  </si>
  <si>
    <t>ICX204AK</t>
  </si>
  <si>
    <t>ICX445ALA</t>
  </si>
  <si>
    <t>ICX098AK</t>
  </si>
  <si>
    <t>CCD</t>
  </si>
  <si>
    <t>LBCAST</t>
  </si>
  <si>
    <t>CANON 1D</t>
  </si>
  <si>
    <t xml:space="preserve">CANON 1D C </t>
  </si>
  <si>
    <t>CANON 1D Mark II</t>
  </si>
  <si>
    <t>CANON 1D Mark III</t>
  </si>
  <si>
    <t>CANON 1D Mark Iin</t>
  </si>
  <si>
    <t>CANON 1D Mark IV</t>
  </si>
  <si>
    <t>CANON 1Ds</t>
  </si>
  <si>
    <t>CANON 1Ds Mark II</t>
  </si>
  <si>
    <t>CANON 1Ds Mark III</t>
  </si>
  <si>
    <t>CANON 1Dx</t>
  </si>
  <si>
    <t>CANON 5D</t>
  </si>
  <si>
    <t>CANON 5D Mark II</t>
  </si>
  <si>
    <t>CANON 5D Mark III</t>
  </si>
  <si>
    <t>CANON 5D Mark IV</t>
  </si>
  <si>
    <t>CANON 5DS</t>
  </si>
  <si>
    <t>CANON 5DSR</t>
  </si>
  <si>
    <t>CANON 6D</t>
  </si>
  <si>
    <t>CANON 7D</t>
  </si>
  <si>
    <t>CANON 7D Mark II</t>
  </si>
  <si>
    <t>CANON 10D</t>
  </si>
  <si>
    <t>CANON 20D</t>
  </si>
  <si>
    <t>CANON 20Da</t>
  </si>
  <si>
    <t>CANON 30D</t>
  </si>
  <si>
    <t>CANON 40D</t>
  </si>
  <si>
    <t>CANON 50D</t>
  </si>
  <si>
    <t>CANON 60D</t>
  </si>
  <si>
    <t>CANON 60Da</t>
  </si>
  <si>
    <t>CANON 70D</t>
  </si>
  <si>
    <t>CANON 80D</t>
  </si>
  <si>
    <t>CANON 100D</t>
  </si>
  <si>
    <t>CANON 300D</t>
  </si>
  <si>
    <t>CANON 350D</t>
  </si>
  <si>
    <t>CANON 400D</t>
  </si>
  <si>
    <t>CANON 450D</t>
  </si>
  <si>
    <t>CANON 500D</t>
  </si>
  <si>
    <t>CANON 550D</t>
  </si>
  <si>
    <t>CANON 600D</t>
  </si>
  <si>
    <t>CANON 650D</t>
  </si>
  <si>
    <t>CANON 700D</t>
  </si>
  <si>
    <t>CANON 750D</t>
  </si>
  <si>
    <t>CANON 760D</t>
  </si>
  <si>
    <t>CANON 1000D</t>
  </si>
  <si>
    <t>CANON 1100D</t>
  </si>
  <si>
    <t>CANON 1200D</t>
  </si>
  <si>
    <t>CANON 1300D</t>
  </si>
  <si>
    <t>NIKON D1</t>
  </si>
  <si>
    <t>NIKON D1H</t>
  </si>
  <si>
    <t>NIKON D1x</t>
  </si>
  <si>
    <t>NIKON D2H</t>
  </si>
  <si>
    <t>NIKON D2Hs</t>
  </si>
  <si>
    <t>NIKON D2x</t>
  </si>
  <si>
    <t>NIKON D2xs</t>
  </si>
  <si>
    <t>NIKON D3</t>
  </si>
  <si>
    <t>NIKON D3S</t>
  </si>
  <si>
    <t>NIKON D3x</t>
  </si>
  <si>
    <t>NIKON D4</t>
  </si>
  <si>
    <t>NIKON D4s</t>
  </si>
  <si>
    <t>NIKON D5</t>
  </si>
  <si>
    <t>NIKON D40</t>
  </si>
  <si>
    <t>NIKON D40x</t>
  </si>
  <si>
    <t>NIKON D50</t>
  </si>
  <si>
    <t>NIKON D60</t>
  </si>
  <si>
    <t>NIKON D70</t>
  </si>
  <si>
    <t>NIKON D70s</t>
  </si>
  <si>
    <t>NIKON D80</t>
  </si>
  <si>
    <t>NIKON D90</t>
  </si>
  <si>
    <t>NIKON D100</t>
  </si>
  <si>
    <t>NIKON D200</t>
  </si>
  <si>
    <t>NIKON D300</t>
  </si>
  <si>
    <t>NIKON D500</t>
  </si>
  <si>
    <t>NIKON D600</t>
  </si>
  <si>
    <t>NIKON D610</t>
  </si>
  <si>
    <t>NIKON D700</t>
  </si>
  <si>
    <t>NIKON D750</t>
  </si>
  <si>
    <t>NIKON D800</t>
  </si>
  <si>
    <t>NIKON D810</t>
  </si>
  <si>
    <t>NIKON D810A</t>
  </si>
  <si>
    <t>NIKON D3000</t>
  </si>
  <si>
    <t>NIKON D300s</t>
  </si>
  <si>
    <t>NIKON D3100</t>
  </si>
  <si>
    <t>NIKON D3200</t>
  </si>
  <si>
    <t>NIKON D3300</t>
  </si>
  <si>
    <t>NIKON D3400</t>
  </si>
  <si>
    <t>NIKON D5000</t>
  </si>
  <si>
    <t>NIKON D5100</t>
  </si>
  <si>
    <t>NIKON D5200</t>
  </si>
  <si>
    <t>NIKON D5300</t>
  </si>
  <si>
    <t>NIKON D5500</t>
  </si>
  <si>
    <t>NIKON D7000</t>
  </si>
  <si>
    <t>NIKON D7100</t>
  </si>
  <si>
    <t>NIKON D7200</t>
  </si>
  <si>
    <t xml:space="preserve">    </t>
  </si>
  <si>
    <t xml:space="preserve">        </t>
  </si>
  <si>
    <t>QSI 583</t>
  </si>
  <si>
    <t>QSI 504</t>
  </si>
  <si>
    <t>QSI 516</t>
  </si>
  <si>
    <t>QSI 520</t>
  </si>
  <si>
    <t xml:space="preserve">FLI ML0261E  </t>
  </si>
  <si>
    <t>FLI ML402ME-1</t>
  </si>
  <si>
    <t>FLI ML1603ME</t>
  </si>
  <si>
    <t>FLI ML3200ME</t>
  </si>
  <si>
    <t>FLI ML3041</t>
  </si>
  <si>
    <t xml:space="preserve">FLI ML4240 </t>
  </si>
  <si>
    <t>FLI ML4710</t>
  </si>
  <si>
    <t xml:space="preserve">FLI ML77 </t>
  </si>
  <si>
    <t xml:space="preserve">FLI ML01050 </t>
  </si>
  <si>
    <t>FLI ML2020</t>
  </si>
  <si>
    <t>KAF-3200ME</t>
  </si>
  <si>
    <t>KAF-1603ME</t>
  </si>
  <si>
    <t>KAF-0402ME</t>
  </si>
  <si>
    <t>KAI-2020M</t>
  </si>
  <si>
    <t>KAF-0261E</t>
  </si>
  <si>
    <t>KAF8300M</t>
  </si>
  <si>
    <t xml:space="preserve">ICX285AL </t>
  </si>
  <si>
    <t>KAI4021M</t>
  </si>
  <si>
    <t xml:space="preserve">KAI11002M </t>
  </si>
  <si>
    <t>ICX429AL</t>
  </si>
  <si>
    <t>KAF-8300</t>
  </si>
  <si>
    <t>KAF-16803</t>
  </si>
  <si>
    <t>ICX285AQ</t>
  </si>
  <si>
    <t>CCD-3041</t>
  </si>
  <si>
    <t>CCD42-40-1-368</t>
  </si>
  <si>
    <t>CCD47-10-1-353</t>
  </si>
  <si>
    <t>CCD77-00-BI-IMO</t>
  </si>
  <si>
    <t>KAI-01050</t>
  </si>
  <si>
    <t>KAI-2020</t>
  </si>
  <si>
    <t>KAI-4022</t>
  </si>
  <si>
    <t>APOGEE U4000</t>
  </si>
  <si>
    <t>APOGEE U8300</t>
  </si>
  <si>
    <t>APOGEE U16M</t>
  </si>
  <si>
    <t>MEADE DSI III</t>
  </si>
  <si>
    <t>MEADE DSI Pro III</t>
  </si>
  <si>
    <t>TC-211</t>
  </si>
  <si>
    <t>TC-237</t>
  </si>
  <si>
    <t>TC-255</t>
  </si>
  <si>
    <t>COOKBOOK 245</t>
  </si>
  <si>
    <t>TC-245</t>
  </si>
  <si>
    <t>TC-241</t>
  </si>
  <si>
    <t>KAF-400</t>
  </si>
  <si>
    <t>KAF-401E</t>
  </si>
  <si>
    <t>KAF-1600</t>
  </si>
  <si>
    <t>Sony ICX 083AL</t>
  </si>
  <si>
    <t>Sony ICX 084AL</t>
  </si>
  <si>
    <t>Philips FT 12</t>
  </si>
  <si>
    <t>HISIS 22</t>
  </si>
  <si>
    <t>STARLIGHT XPRESS HX516</t>
  </si>
  <si>
    <t>STARLIGHT XPRESS SXL8</t>
  </si>
  <si>
    <t>STARLIGHT XPRESS MX916</t>
  </si>
  <si>
    <t xml:space="preserve">STARLIGHT XPRESS SXVR-H18 </t>
  </si>
  <si>
    <t>STARLIGHT XPRESS SXVR-H9</t>
  </si>
  <si>
    <t>STARLIGHT XPRESS SXV-H16</t>
  </si>
  <si>
    <t>STARLIGHT XPRESS SXVR-H35</t>
  </si>
  <si>
    <t>STARLIGHT XPRESS SXVF-M7</t>
  </si>
  <si>
    <t>SBIG ST-4</t>
  </si>
  <si>
    <t>SBIG ST-4X</t>
  </si>
  <si>
    <t>SBIG ST-5C</t>
  </si>
  <si>
    <t>SBIG ST-6B</t>
  </si>
  <si>
    <t>SBIG ST-7</t>
  </si>
  <si>
    <t>SBIG ST-7E</t>
  </si>
  <si>
    <t>SBIG St-8</t>
  </si>
  <si>
    <t>SBIG ST-8E</t>
  </si>
  <si>
    <t>PICTOR 208XT</t>
  </si>
  <si>
    <t>PICTOR 216XT</t>
  </si>
  <si>
    <t>PICTOR 416XT</t>
  </si>
  <si>
    <t>PIXCEL 237</t>
  </si>
  <si>
    <t>Le classement de cette liste ne doit pas être modifiée. Si vous avez un ajout à faire contactez-moi (voir onglet Calculateur)</t>
  </si>
  <si>
    <t>x</t>
  </si>
  <si>
    <t>IMX178</t>
  </si>
  <si>
    <t>ZWO ASI178MC</t>
  </si>
  <si>
    <t>IMX224/225</t>
  </si>
  <si>
    <t>ZWO ASI224MC</t>
  </si>
  <si>
    <t>IMX185</t>
  </si>
  <si>
    <t>ZWO ASI185MC</t>
  </si>
  <si>
    <t>MT9M001</t>
  </si>
  <si>
    <t>ZWO ASI130MM</t>
  </si>
  <si>
    <t>ICX618</t>
  </si>
  <si>
    <t>ZWO ASI034MM</t>
  </si>
  <si>
    <t>IMX174LLJ</t>
  </si>
  <si>
    <t>ZWO ASI174MM</t>
  </si>
  <si>
    <t>IMX174LQJ</t>
  </si>
  <si>
    <t>ZWO ASI174MC</t>
  </si>
  <si>
    <t>Remplissez la colonne "Focale en mm" avec les focales dont vous disposez.</t>
  </si>
  <si>
    <t>Tenez compte de vos objectif(s), instrument(s), barlow(s) et réducteur(s).</t>
  </si>
  <si>
    <t>Choisissez ensuite votre caméra (ou appareil photo).</t>
  </si>
  <si>
    <t>La feuille vous indique le choix de la focale à retenir en fonction de l'objet à capturer.</t>
  </si>
  <si>
    <t>A droite vous trouverez le calcul d'échantillonnage avec l'optimum en vert foncé.</t>
  </si>
  <si>
    <t>Vous pouvez ensuite cliquer sur le bouton [Exporter l'image] pour sauvegarder votre configuration en JPG.</t>
  </si>
  <si>
    <t>Taille Pixel :</t>
  </si>
  <si>
    <t>©2010-2016 Alain DÖRING (AstroLynx)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</si>
</sst>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13"/>
      <name val="Arial"/>
      <family val="0"/>
    </font>
    <font>
      <b/>
      <sz val="12"/>
      <name val="Arial"/>
      <family val="0"/>
    </font>
    <font>
      <sz val="12"/>
      <color indexed="13"/>
      <name val="Arial"/>
      <family val="0"/>
    </font>
    <font>
      <b/>
      <sz val="12"/>
      <color indexed="16"/>
      <name val="Arial"/>
      <family val="0"/>
    </font>
    <font>
      <b/>
      <sz val="14"/>
      <color indexed="43"/>
      <name val="Arial"/>
      <family val="2"/>
    </font>
    <font>
      <b/>
      <sz val="14"/>
      <color indexed="60"/>
      <name val="Arial"/>
      <family val="0"/>
    </font>
    <font>
      <sz val="8"/>
      <color indexed="63"/>
      <name val="Arial"/>
      <family val="0"/>
    </font>
    <font>
      <sz val="8"/>
      <name val="Tahoma"/>
      <family val="2"/>
    </font>
    <font>
      <sz val="12"/>
      <color indexed="48"/>
      <name val="Arial"/>
      <family val="0"/>
    </font>
    <font>
      <b/>
      <sz val="12"/>
      <color indexed="43"/>
      <name val="Arial"/>
      <family val="2"/>
    </font>
    <font>
      <sz val="18"/>
      <name val="Arial"/>
      <family val="0"/>
    </font>
    <font>
      <b/>
      <sz val="18"/>
      <color indexed="13"/>
      <name val="Arial"/>
      <family val="0"/>
    </font>
    <font>
      <sz val="8"/>
      <color indexed="48"/>
      <name val="Arial"/>
      <family val="0"/>
    </font>
    <font>
      <sz val="10"/>
      <color indexed="48"/>
      <name val="Arial"/>
      <family val="0"/>
    </font>
    <font>
      <sz val="18"/>
      <color indexed="48"/>
      <name val="Arial"/>
      <family val="0"/>
    </font>
    <font>
      <b/>
      <sz val="14"/>
      <color indexed="12"/>
      <name val="Arial"/>
      <family val="2"/>
    </font>
    <font>
      <b/>
      <sz val="10"/>
      <color indexed="59"/>
      <name val="Arial"/>
      <family val="2"/>
    </font>
    <font>
      <sz val="16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3"/>
      <name val="Arial"/>
      <family val="2"/>
    </font>
    <font>
      <b/>
      <i/>
      <sz val="10"/>
      <color indexed="18"/>
      <name val="FreesiaUPC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3" borderId="1" applyNumberFormat="0" applyAlignment="0" applyProtection="0"/>
    <xf numFmtId="0" fontId="30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17" borderId="0" applyNumberFormat="0" applyBorder="0" applyAlignment="0" applyProtection="0"/>
    <xf numFmtId="0" fontId="33" fillId="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10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Alignment="1" applyProtection="1">
      <alignment/>
      <protection/>
    </xf>
    <xf numFmtId="0" fontId="15" fillId="18" borderId="0" xfId="0" applyFont="1" applyFill="1" applyAlignment="1" applyProtection="1">
      <alignment/>
      <protection/>
    </xf>
    <xf numFmtId="2" fontId="14" fillId="18" borderId="0" xfId="0" applyNumberFormat="1" applyFont="1" applyFill="1" applyAlignment="1" applyProtection="1">
      <alignment/>
      <protection/>
    </xf>
    <xf numFmtId="1" fontId="14" fillId="18" borderId="0" xfId="0" applyNumberFormat="1" applyFont="1" applyFill="1" applyAlignment="1" applyProtection="1">
      <alignment/>
      <protection/>
    </xf>
    <xf numFmtId="2" fontId="4" fillId="19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8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18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2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 horizontal="center"/>
      <protection/>
    </xf>
    <xf numFmtId="0" fontId="13" fillId="18" borderId="0" xfId="0" applyFont="1" applyFill="1" applyAlignment="1" applyProtection="1">
      <alignment/>
      <protection/>
    </xf>
    <xf numFmtId="0" fontId="4" fillId="18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18" borderId="0" xfId="0" applyFont="1" applyFill="1" applyAlignment="1" applyProtection="1">
      <alignment horizontal="center"/>
      <protection/>
    </xf>
    <xf numFmtId="0" fontId="5" fillId="18" borderId="0" xfId="0" applyFont="1" applyFill="1" applyAlignment="1" applyProtection="1">
      <alignment/>
      <protection/>
    </xf>
    <xf numFmtId="0" fontId="4" fillId="18" borderId="0" xfId="0" applyFont="1" applyFill="1" applyAlignment="1" applyProtection="1">
      <alignment horizontal="center"/>
      <protection/>
    </xf>
    <xf numFmtId="0" fontId="13" fillId="18" borderId="0" xfId="0" applyFont="1" applyFill="1" applyAlignment="1" applyProtection="1">
      <alignment/>
      <protection/>
    </xf>
    <xf numFmtId="2" fontId="4" fillId="18" borderId="0" xfId="0" applyNumberFormat="1" applyFont="1" applyFill="1" applyAlignment="1" applyProtection="1">
      <alignment/>
      <protection/>
    </xf>
    <xf numFmtId="2" fontId="6" fillId="18" borderId="0" xfId="0" applyNumberFormat="1" applyFont="1" applyFill="1" applyAlignment="1" applyProtection="1">
      <alignment/>
      <protection/>
    </xf>
    <xf numFmtId="2" fontId="5" fillId="18" borderId="0" xfId="0" applyNumberFormat="1" applyFont="1" applyFill="1" applyAlignment="1" applyProtection="1">
      <alignment/>
      <protection/>
    </xf>
    <xf numFmtId="0" fontId="5" fillId="18" borderId="0" xfId="0" applyFont="1" applyFill="1" applyAlignment="1" applyProtection="1">
      <alignment horizontal="right"/>
      <protection/>
    </xf>
    <xf numFmtId="0" fontId="7" fillId="18" borderId="0" xfId="0" applyFont="1" applyFill="1" applyAlignment="1" applyProtection="1">
      <alignment/>
      <protection/>
    </xf>
    <xf numFmtId="2" fontId="6" fillId="19" borderId="0" xfId="0" applyNumberFormat="1" applyFont="1" applyFill="1" applyAlignment="1" applyProtection="1">
      <alignment horizontal="left"/>
      <protection/>
    </xf>
    <xf numFmtId="0" fontId="6" fillId="19" borderId="0" xfId="0" applyFont="1" applyFill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21" fillId="20" borderId="0" xfId="0" applyFont="1" applyFill="1" applyAlignment="1" applyProtection="1">
      <alignment/>
      <protection/>
    </xf>
    <xf numFmtId="0" fontId="11" fillId="2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/>
    </xf>
    <xf numFmtId="0" fontId="4" fillId="21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3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" fontId="0" fillId="0" borderId="0" xfId="0" applyNumberFormat="1" applyAlignment="1">
      <alignment/>
    </xf>
    <xf numFmtId="0" fontId="0" fillId="0" borderId="0" xfId="52" applyFont="1" applyFill="1" applyAlignment="1">
      <alignment vertical="center"/>
      <protection/>
    </xf>
    <xf numFmtId="2" fontId="0" fillId="0" borderId="0" xfId="0" applyNumberFormat="1" applyAlignment="1">
      <alignment horizontal="right"/>
    </xf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>
      <alignment horizontal="left"/>
    </xf>
    <xf numFmtId="0" fontId="0" fillId="0" borderId="0" xfId="52" applyFont="1" applyFill="1" applyAlignment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1" fillId="18" borderId="0" xfId="45" applyFont="1" applyFill="1" applyAlignment="1">
      <alignment horizontal="center"/>
    </xf>
    <xf numFmtId="2" fontId="1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15" fillId="0" borderId="0" xfId="0" applyNumberFormat="1" applyFont="1" applyFill="1" applyAlignment="1" applyProtection="1">
      <alignment/>
      <protection/>
    </xf>
    <xf numFmtId="2" fontId="4" fillId="17" borderId="0" xfId="0" applyNumberFormat="1" applyFont="1" applyFill="1" applyAlignment="1" applyProtection="1">
      <alignment/>
      <protection/>
    </xf>
    <xf numFmtId="0" fontId="5" fillId="18" borderId="0" xfId="0" applyFont="1" applyFill="1" applyAlignment="1" applyProtection="1">
      <alignment horizontal="right"/>
      <protection/>
    </xf>
    <xf numFmtId="0" fontId="42" fillId="20" borderId="0" xfId="0" applyFont="1" applyFill="1" applyAlignment="1" applyProtection="1">
      <alignment horizontal="right"/>
      <protection/>
    </xf>
    <xf numFmtId="0" fontId="8" fillId="20" borderId="0" xfId="0" applyFont="1" applyFill="1" applyAlignment="1" applyProtection="1">
      <alignment horizontal="center"/>
      <protection/>
    </xf>
    <xf numFmtId="0" fontId="4" fillId="20" borderId="0" xfId="0" applyFont="1" applyFill="1" applyAlignment="1" applyProtection="1">
      <alignment horizontal="center"/>
      <protection/>
    </xf>
    <xf numFmtId="2" fontId="5" fillId="18" borderId="0" xfId="0" applyNumberFormat="1" applyFont="1" applyFill="1" applyAlignment="1" applyProtection="1">
      <alignment horizontal="center"/>
      <protection/>
    </xf>
    <xf numFmtId="0" fontId="5" fillId="18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9" fillId="18" borderId="0" xfId="0" applyFont="1" applyFill="1" applyAlignment="1" applyProtection="1">
      <alignment horizontal="center"/>
      <protection/>
    </xf>
    <xf numFmtId="0" fontId="16" fillId="18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rgb="FF3DEB3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2300DC"/>
      <rgbColor rgb="00FFFF00"/>
      <rgbColor rgb="00FF00FF"/>
      <rgbColor rgb="0000B8FF"/>
      <rgbColor rgb="007E0021"/>
      <rgbColor rgb="00008000"/>
      <rgbColor rgb="00000080"/>
      <rgbColor rgb="00808000"/>
      <rgbColor rgb="00800080"/>
      <rgbColor rgb="000099FF"/>
      <rgbColor rgb="00CCCCCC"/>
      <rgbColor rgb="00808080"/>
      <rgbColor rgb="0083CAFF"/>
      <rgbColor rgb="00993366"/>
      <rgbColor rgb="00FFFFCC"/>
      <rgbColor rgb="00E6E6FF"/>
      <rgbColor rgb="004700B8"/>
      <rgbColor rgb="00FF8080"/>
      <rgbColor rgb="000047FF"/>
      <rgbColor rgb="00CCCCFF"/>
      <rgbColor rgb="00280099"/>
      <rgbColor rgb="00FF00FF"/>
      <rgbColor rgb="00FFFF00"/>
      <rgbColor rgb="0000FFFF"/>
      <rgbColor rgb="00800080"/>
      <rgbColor rgb="00800000"/>
      <rgbColor rgb="0000AE00"/>
      <rgbColor rgb="000000FF"/>
      <rgbColor rgb="0000DCFF"/>
      <rgbColor rgb="00E6E6E6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AECF00"/>
      <rgbColor rgb="00FFD320"/>
      <rgbColor rgb="00FF950E"/>
      <rgbColor rgb="00FF420E"/>
      <rgbColor rgb="00666699"/>
      <rgbColor rgb="00B3B3B3"/>
      <rgbColor rgb="00004586"/>
      <rgbColor rgb="00579D1C"/>
      <rgbColor rgb="00003300"/>
      <rgbColor rgb="00314004"/>
      <rgbColor rgb="00993300"/>
      <rgbColor rgb="00993366"/>
      <rgbColor rgb="004B1F6F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mailto:astrolynx@astrolynx.com" TargetMode="External" /><Relationship Id="rId3" Type="http://schemas.openxmlformats.org/officeDocument/2006/relationships/hyperlink" Target="mailto:astrolynx@astrolynx.com" TargetMode="External" /><Relationship Id="rId4" Type="http://schemas.openxmlformats.org/officeDocument/2006/relationships/image" Target="../media/image1.jpeg" /><Relationship Id="rId5" Type="http://schemas.openxmlformats.org/officeDocument/2006/relationships/hyperlink" Target="http://www.astrolynx.com/" TargetMode="External" /><Relationship Id="rId6" Type="http://schemas.openxmlformats.org/officeDocument/2006/relationships/hyperlink" Target="http://www.astrolynx.com/" TargetMode="External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5</xdr:row>
      <xdr:rowOff>76200</xdr:rowOff>
    </xdr:from>
    <xdr:to>
      <xdr:col>13</xdr:col>
      <xdr:colOff>781050</xdr:colOff>
      <xdr:row>9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895350"/>
          <a:ext cx="523875" cy="647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47625</xdr:colOff>
      <xdr:row>8</xdr:row>
      <xdr:rowOff>85725</xdr:rowOff>
    </xdr:from>
    <xdr:to>
      <xdr:col>10</xdr:col>
      <xdr:colOff>104775</xdr:colOff>
      <xdr:row>10</xdr:row>
      <xdr:rowOff>161925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1409700"/>
          <a:ext cx="4791075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3857625</xdr:colOff>
      <xdr:row>1</xdr:row>
      <xdr:rowOff>0</xdr:rowOff>
    </xdr:from>
    <xdr:to>
      <xdr:col>11</xdr:col>
      <xdr:colOff>19050</xdr:colOff>
      <xdr:row>2</xdr:row>
      <xdr:rowOff>104775</xdr:rowOff>
    </xdr:to>
    <xdr:pic>
      <xdr:nvPicPr>
        <xdr:cNvPr id="3" name="CopieImag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2000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olynx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AE176"/>
  <sheetViews>
    <sheetView showGridLines="0" tabSelected="1" workbookViewId="0" topLeftCell="A1">
      <selection activeCell="B16" sqref="B16"/>
    </sheetView>
  </sheetViews>
  <sheetFormatPr defaultColWidth="11.421875" defaultRowHeight="15.75" customHeight="1"/>
  <cols>
    <col min="1" max="1" width="2.00390625" style="50" customWidth="1"/>
    <col min="2" max="2" width="7.7109375" style="25" customWidth="1"/>
    <col min="3" max="3" width="1.57421875" style="25" customWidth="1"/>
    <col min="4" max="4" width="7.8515625" style="25" customWidth="1"/>
    <col min="5" max="5" width="1.7109375" style="25" customWidth="1"/>
    <col min="6" max="6" width="2.7109375" style="25" customWidth="1"/>
    <col min="7" max="7" width="8.28125" style="25" customWidth="1"/>
    <col min="8" max="8" width="1.57421875" style="25" customWidth="1"/>
    <col min="9" max="9" width="1.8515625" style="25" customWidth="1"/>
    <col min="10" max="10" width="71.00390625" style="25" customWidth="1"/>
    <col min="11" max="11" width="10.57421875" style="51" customWidth="1"/>
    <col min="12" max="12" width="2.00390625" style="25" customWidth="1"/>
    <col min="13" max="13" width="13.421875" style="78" customWidth="1"/>
    <col min="14" max="17" width="13.421875" style="24" customWidth="1"/>
    <col min="18" max="18" width="4.7109375" style="17" customWidth="1"/>
    <col min="19" max="19" width="27.140625" style="1" customWidth="1"/>
    <col min="20" max="20" width="14.7109375" style="1" customWidth="1"/>
    <col min="21" max="21" width="6.00390625" style="2" customWidth="1"/>
    <col min="22" max="22" width="4.00390625" style="3" customWidth="1"/>
    <col min="23" max="23" width="5.421875" style="4" customWidth="1"/>
    <col min="24" max="24" width="3.00390625" style="4" customWidth="1"/>
    <col min="25" max="25" width="5.421875" style="1" customWidth="1"/>
    <col min="26" max="26" width="4.00390625" style="3" customWidth="1"/>
    <col min="27" max="27" width="5.421875" style="1" customWidth="1"/>
    <col min="28" max="28" width="3.00390625" style="1" customWidth="1"/>
    <col min="29" max="29" width="6.140625" style="2" customWidth="1"/>
    <col min="30" max="30" width="4.00390625" style="3" customWidth="1"/>
    <col min="31" max="31" width="6.140625" style="2" customWidth="1"/>
    <col min="32" max="16384" width="11.421875" style="25" customWidth="1"/>
  </cols>
  <sheetData>
    <row r="2" spans="1:18" s="13" customFormat="1" ht="15.75" customHeight="1">
      <c r="A2" s="12"/>
      <c r="C2" s="14"/>
      <c r="D2" s="14"/>
      <c r="E2" s="14"/>
      <c r="F2" s="14"/>
      <c r="G2" s="14"/>
      <c r="H2" s="14"/>
      <c r="I2" s="15" t="s">
        <v>46</v>
      </c>
      <c r="J2" s="16"/>
      <c r="K2" s="14"/>
      <c r="M2" s="76"/>
      <c r="N2" s="17"/>
      <c r="O2" s="17"/>
      <c r="P2" s="17"/>
      <c r="Q2" s="17"/>
      <c r="R2" s="17"/>
    </row>
    <row r="3" spans="1:17" s="13" customFormat="1" ht="15.75" customHeight="1">
      <c r="A3" s="12"/>
      <c r="C3" s="14"/>
      <c r="D3" s="14"/>
      <c r="E3" s="14"/>
      <c r="F3" s="14"/>
      <c r="G3" s="14"/>
      <c r="H3" s="14"/>
      <c r="I3" s="18"/>
      <c r="J3" s="16"/>
      <c r="K3" s="14"/>
      <c r="M3" s="76"/>
      <c r="N3" s="17"/>
      <c r="O3" s="17"/>
      <c r="P3" s="17"/>
      <c r="Q3" s="17"/>
    </row>
    <row r="4" spans="1:13" s="20" customFormat="1" ht="15.75" customHeight="1">
      <c r="A4" s="19"/>
      <c r="B4" s="88" t="s">
        <v>10</v>
      </c>
      <c r="C4" s="88"/>
      <c r="D4" s="88"/>
      <c r="E4" s="88"/>
      <c r="F4" s="88"/>
      <c r="G4" s="88"/>
      <c r="H4" s="88"/>
      <c r="I4" s="88"/>
      <c r="J4" s="88"/>
      <c r="K4" s="88"/>
      <c r="M4" s="77"/>
    </row>
    <row r="5" spans="1:12" ht="1.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3"/>
      <c r="L5" s="22"/>
    </row>
    <row r="6" spans="1:31" s="27" customFormat="1" ht="12" customHeight="1">
      <c r="A6" s="26"/>
      <c r="B6" s="90" t="s">
        <v>5</v>
      </c>
      <c r="C6" s="90"/>
      <c r="D6" s="90"/>
      <c r="E6" s="90"/>
      <c r="F6" s="90"/>
      <c r="G6" s="90"/>
      <c r="H6" s="90"/>
      <c r="I6" s="90"/>
      <c r="J6" s="90"/>
      <c r="K6" s="90"/>
      <c r="L6" s="7"/>
      <c r="M6" s="79"/>
      <c r="N6" s="6"/>
      <c r="O6" s="6"/>
      <c r="P6" s="6"/>
      <c r="Q6" s="6"/>
      <c r="R6" s="6"/>
      <c r="U6" s="87"/>
      <c r="V6" s="87"/>
      <c r="W6" s="87"/>
      <c r="X6" s="87"/>
      <c r="Y6" s="87"/>
      <c r="Z6" s="87"/>
      <c r="AA6" s="87"/>
      <c r="AB6" s="28"/>
      <c r="AC6" s="87"/>
      <c r="AD6" s="87"/>
      <c r="AE6" s="87"/>
    </row>
    <row r="7" spans="1:31" s="27" customFormat="1" ht="12" customHeight="1">
      <c r="A7" s="26"/>
      <c r="B7" s="90"/>
      <c r="C7" s="90"/>
      <c r="D7" s="90"/>
      <c r="E7" s="90"/>
      <c r="F7" s="90"/>
      <c r="G7" s="90"/>
      <c r="H7" s="90"/>
      <c r="I7" s="90"/>
      <c r="J7" s="90"/>
      <c r="K7" s="90"/>
      <c r="L7" s="7"/>
      <c r="M7" s="79"/>
      <c r="N7" s="6"/>
      <c r="O7" s="6"/>
      <c r="P7" s="6"/>
      <c r="Q7" s="6"/>
      <c r="R7" s="58">
        <v>43</v>
      </c>
      <c r="U7" s="29"/>
      <c r="V7" s="28"/>
      <c r="W7" s="30"/>
      <c r="X7" s="30"/>
      <c r="Z7" s="28"/>
      <c r="AA7" s="28"/>
      <c r="AB7" s="28"/>
      <c r="AC7" s="31"/>
      <c r="AD7" s="28"/>
      <c r="AE7" s="29"/>
    </row>
    <row r="8" spans="1:31" s="35" customFormat="1" ht="15.75" customHeight="1">
      <c r="A8" s="32">
        <v>2</v>
      </c>
      <c r="B8" s="89" t="str">
        <f>VLOOKUP($R$7,'Capteurs Connus'!$A$3:$N$171,A8,FALSE)</f>
        <v>CANON 1100D</v>
      </c>
      <c r="C8" s="89"/>
      <c r="D8" s="89"/>
      <c r="E8" s="89"/>
      <c r="F8" s="89"/>
      <c r="G8" s="89"/>
      <c r="H8" s="89"/>
      <c r="I8" s="89"/>
      <c r="J8" s="89"/>
      <c r="K8" s="89"/>
      <c r="L8" s="33"/>
      <c r="M8" s="77"/>
      <c r="N8" s="20"/>
      <c r="O8" s="20"/>
      <c r="P8" s="20"/>
      <c r="Q8" s="20"/>
      <c r="R8" s="73">
        <v>1</v>
      </c>
      <c r="S8" s="73" t="s">
        <v>89</v>
      </c>
      <c r="T8" s="1"/>
      <c r="U8" s="4"/>
      <c r="V8" s="3"/>
      <c r="W8" s="2"/>
      <c r="X8" s="1"/>
      <c r="Y8" s="1"/>
      <c r="Z8" s="3"/>
      <c r="AA8" s="1"/>
      <c r="AB8" s="1"/>
      <c r="AC8" s="2"/>
      <c r="AD8" s="3"/>
      <c r="AE8" s="2"/>
    </row>
    <row r="9" spans="1:31" s="35" customFormat="1" ht="15.75" customHeight="1">
      <c r="A9" s="32"/>
      <c r="B9" s="33"/>
      <c r="C9" s="86" t="s">
        <v>11</v>
      </c>
      <c r="D9" s="86"/>
      <c r="E9" s="86"/>
      <c r="F9" s="86"/>
      <c r="G9" s="86"/>
      <c r="H9" s="86"/>
      <c r="I9" s="37"/>
      <c r="J9" s="33"/>
      <c r="K9" s="38"/>
      <c r="L9" s="33"/>
      <c r="M9" s="77"/>
      <c r="N9" s="20"/>
      <c r="O9" s="20"/>
      <c r="P9" s="20"/>
      <c r="Q9" s="20"/>
      <c r="R9" s="73">
        <v>2</v>
      </c>
      <c r="S9" s="73" t="s">
        <v>90</v>
      </c>
      <c r="T9" s="1"/>
      <c r="U9" s="4"/>
      <c r="V9" s="3"/>
      <c r="W9" s="2"/>
      <c r="X9" s="1"/>
      <c r="Y9" s="1"/>
      <c r="Z9" s="3"/>
      <c r="AA9" s="1"/>
      <c r="AB9" s="1"/>
      <c r="AC9" s="2"/>
      <c r="AD9" s="3"/>
      <c r="AE9" s="2"/>
    </row>
    <row r="10" spans="1:31" s="35" customFormat="1" ht="15.75" customHeight="1">
      <c r="A10" s="32">
        <v>4</v>
      </c>
      <c r="B10" s="39">
        <v>6</v>
      </c>
      <c r="C10" s="33"/>
      <c r="D10" s="8">
        <f>VLOOKUP($R$7,'Capteurs Connus'!$A$3:$N$171,A10,FALSE)</f>
        <v>22.2</v>
      </c>
      <c r="E10" s="40"/>
      <c r="F10" s="41" t="s">
        <v>2</v>
      </c>
      <c r="G10" s="8">
        <f>VLOOKUP($R$7,'Capteurs Connus'!$A$3:$N$171,B10,FALSE)</f>
        <v>14.8</v>
      </c>
      <c r="H10" s="33"/>
      <c r="I10" s="33"/>
      <c r="J10" s="33"/>
      <c r="K10" s="38"/>
      <c r="L10" s="33"/>
      <c r="M10" s="77"/>
      <c r="N10" s="20"/>
      <c r="O10" s="20"/>
      <c r="P10" s="20"/>
      <c r="Q10" s="20"/>
      <c r="R10" s="73">
        <v>3</v>
      </c>
      <c r="S10" s="73" t="s">
        <v>91</v>
      </c>
      <c r="T10" s="1"/>
      <c r="U10" s="4"/>
      <c r="V10" s="3"/>
      <c r="W10" s="2"/>
      <c r="X10" s="1"/>
      <c r="Y10" s="1"/>
      <c r="Z10" s="3"/>
      <c r="AA10" s="1"/>
      <c r="AB10" s="1"/>
      <c r="AC10" s="2"/>
      <c r="AD10" s="3"/>
      <c r="AE10" s="2"/>
    </row>
    <row r="11" spans="1:31" s="35" customFormat="1" ht="15.75" customHeight="1">
      <c r="A11" s="32"/>
      <c r="B11" s="39"/>
      <c r="C11" s="85" t="s">
        <v>8</v>
      </c>
      <c r="D11" s="85"/>
      <c r="E11" s="85"/>
      <c r="F11" s="85"/>
      <c r="G11" s="85"/>
      <c r="H11" s="85"/>
      <c r="I11" s="42"/>
      <c r="J11" s="33"/>
      <c r="K11" s="38"/>
      <c r="L11" s="33"/>
      <c r="M11" s="77"/>
      <c r="N11" s="20"/>
      <c r="O11" s="20"/>
      <c r="P11" s="20"/>
      <c r="Q11" s="20"/>
      <c r="R11" s="73">
        <v>4</v>
      </c>
      <c r="S11" s="73" t="s">
        <v>92</v>
      </c>
      <c r="T11" s="1"/>
      <c r="U11" s="4"/>
      <c r="V11" s="3"/>
      <c r="W11" s="2"/>
      <c r="X11" s="1"/>
      <c r="Y11" s="1"/>
      <c r="Z11" s="3"/>
      <c r="AA11" s="1"/>
      <c r="AB11" s="1"/>
      <c r="AC11" s="2"/>
      <c r="AD11" s="3"/>
      <c r="AE11" s="2"/>
    </row>
    <row r="12" spans="1:31" s="35" customFormat="1" ht="15.75" customHeight="1">
      <c r="A12" s="32">
        <v>8</v>
      </c>
      <c r="B12" s="39">
        <v>10</v>
      </c>
      <c r="C12" s="33"/>
      <c r="D12" s="9">
        <f>VLOOKUP($R$7,'Capteurs Connus'!$A$3:$N$171,A12,FALSE)</f>
        <v>4272</v>
      </c>
      <c r="E12" s="40"/>
      <c r="F12" s="41" t="s">
        <v>2</v>
      </c>
      <c r="G12" s="9">
        <f>VLOOKUP($R$7,'Capteurs Connus'!$A$3:$N$171,B12,FALSE)</f>
        <v>2848</v>
      </c>
      <c r="H12" s="33"/>
      <c r="I12" s="33"/>
      <c r="J12" s="75" t="s">
        <v>9</v>
      </c>
      <c r="K12" s="8"/>
      <c r="L12" s="33"/>
      <c r="M12" s="77"/>
      <c r="N12" s="20"/>
      <c r="O12" s="20"/>
      <c r="P12" s="20"/>
      <c r="Q12" s="20"/>
      <c r="R12" s="73">
        <v>5</v>
      </c>
      <c r="S12" s="73" t="s">
        <v>93</v>
      </c>
      <c r="T12" s="1"/>
      <c r="U12" s="4"/>
      <c r="V12" s="3"/>
      <c r="W12" s="2"/>
      <c r="X12" s="1"/>
      <c r="Y12" s="1"/>
      <c r="Z12" s="3"/>
      <c r="AA12" s="1"/>
      <c r="AB12" s="1"/>
      <c r="AC12" s="2"/>
      <c r="AD12" s="3"/>
      <c r="AE12" s="2"/>
    </row>
    <row r="13" spans="1:31" s="35" customFormat="1" ht="15.75" customHeight="1">
      <c r="A13" s="32"/>
      <c r="B13" s="33"/>
      <c r="C13" s="33"/>
      <c r="D13" s="40"/>
      <c r="E13" s="40"/>
      <c r="F13" s="41"/>
      <c r="G13" s="40"/>
      <c r="H13" s="33"/>
      <c r="I13" s="33"/>
      <c r="J13" s="81" t="s">
        <v>276</v>
      </c>
      <c r="K13" s="8">
        <f>VLOOKUP($R$7,'Capteurs Connus'!$A$3:$N$171,14,FALSE)</f>
        <v>5.2</v>
      </c>
      <c r="L13" s="33"/>
      <c r="M13" s="77"/>
      <c r="N13" s="20"/>
      <c r="O13" s="20"/>
      <c r="P13" s="20"/>
      <c r="Q13" s="20"/>
      <c r="R13" s="73">
        <v>6</v>
      </c>
      <c r="S13" s="73" t="s">
        <v>94</v>
      </c>
      <c r="T13" s="1"/>
      <c r="U13" s="4"/>
      <c r="V13" s="3"/>
      <c r="W13" s="2"/>
      <c r="X13" s="1"/>
      <c r="Y13" s="1"/>
      <c r="Z13" s="3"/>
      <c r="AA13" s="1"/>
      <c r="AB13" s="1"/>
      <c r="AC13" s="2"/>
      <c r="AD13" s="3"/>
      <c r="AE13" s="2"/>
    </row>
    <row r="14" spans="1:31" s="35" customFormat="1" ht="15.75" customHeight="1">
      <c r="A14" s="32"/>
      <c r="B14" s="36" t="s">
        <v>0</v>
      </c>
      <c r="C14" s="43"/>
      <c r="D14" s="86" t="s">
        <v>1</v>
      </c>
      <c r="E14" s="86"/>
      <c r="F14" s="86"/>
      <c r="G14" s="86"/>
      <c r="H14" s="44"/>
      <c r="I14" s="44"/>
      <c r="J14" s="36" t="s">
        <v>45</v>
      </c>
      <c r="K14" s="36" t="s">
        <v>6</v>
      </c>
      <c r="L14" s="33"/>
      <c r="M14" s="77"/>
      <c r="N14" s="20"/>
      <c r="O14" s="20"/>
      <c r="P14" s="20"/>
      <c r="Q14" s="20"/>
      <c r="R14" s="73">
        <v>7</v>
      </c>
      <c r="S14" s="73" t="s">
        <v>95</v>
      </c>
      <c r="T14" s="1"/>
      <c r="U14" s="4"/>
      <c r="V14" s="3"/>
      <c r="W14" s="2"/>
      <c r="X14" s="1"/>
      <c r="Y14" s="1"/>
      <c r="Z14" s="3"/>
      <c r="AA14" s="1"/>
      <c r="AB14" s="1"/>
      <c r="AC14" s="2"/>
      <c r="AD14" s="3"/>
      <c r="AE14" s="2"/>
    </row>
    <row r="15" spans="1:31" s="35" customFormat="1" ht="15.75" customHeight="1">
      <c r="A15" s="32"/>
      <c r="B15" s="36" t="s">
        <v>3</v>
      </c>
      <c r="C15" s="43"/>
      <c r="D15" s="36"/>
      <c r="E15" s="36"/>
      <c r="F15" s="36"/>
      <c r="G15" s="36"/>
      <c r="H15" s="44"/>
      <c r="I15" s="44"/>
      <c r="J15" s="44"/>
      <c r="K15" s="36" t="s">
        <v>7</v>
      </c>
      <c r="L15" s="33"/>
      <c r="M15" s="77"/>
      <c r="N15" s="20"/>
      <c r="O15" s="20"/>
      <c r="P15" s="20"/>
      <c r="Q15" s="20"/>
      <c r="R15" s="73">
        <v>8</v>
      </c>
      <c r="S15" s="73" t="s">
        <v>96</v>
      </c>
      <c r="T15" s="1"/>
      <c r="U15" s="4"/>
      <c r="V15" s="3"/>
      <c r="W15" s="2"/>
      <c r="X15" s="1"/>
      <c r="Y15" s="1"/>
      <c r="Z15" s="3"/>
      <c r="AA15" s="1"/>
      <c r="AB15" s="1"/>
      <c r="AC15" s="2"/>
      <c r="AD15" s="3"/>
      <c r="AE15" s="2"/>
    </row>
    <row r="16" spans="1:31" s="35" customFormat="1" ht="15.75" customHeight="1">
      <c r="A16" s="32"/>
      <c r="B16" s="55">
        <v>18</v>
      </c>
      <c r="C16" s="33"/>
      <c r="D16" s="10">
        <f>180*ATAN($D$10/B16)/PI()</f>
        <v>50.96448710125313</v>
      </c>
      <c r="E16" s="45" t="s">
        <v>4</v>
      </c>
      <c r="F16" s="41" t="s">
        <v>2</v>
      </c>
      <c r="G16" s="10">
        <f>180*ATAN($G$10/B16)/PI()</f>
        <v>39.42780219603621</v>
      </c>
      <c r="H16" s="46" t="s">
        <v>4</v>
      </c>
      <c r="I16" s="33"/>
      <c r="J16" s="11" t="str">
        <f>IF(G16&gt;10,"Constellations,Comètes,Rassemblement planétaire,Chapelet Éclipse",IF(G16&gt;2.2,"C41,C92,C99,Cr70,IC2118,M31,M76,Mel111,Mel20,N1499,Sh2276",IF(G16&gt;1.2,"M7,M8,M33,M42,M44,M45,N2264,St1,St2",IF(G16&gt;0.62,"C103,C106,Cr140,M17,M25,M34,M39,M40,M41,M47,M48,M67",IF(G16&gt;0.42,"M4,M16,M20,M23,M35,M37,M38,M43,M46,M93,M101,M102,N1981",IF(G16&gt;0.32,"M3,M5,M6,M22,M26,M55,M81,M106,N3628,C3,C4,C5,C7",IF(G16&gt;0.22,"C63,C73,C78,C88,C89,C94,C95,C97,C104,C105,C107",IF(G16&gt;0.12,"M1,M10,M12,M15,M18,M27,M28,M29,M54,M64,M65,M66,M71","C2,C6,C8,C15,C21,C22,C24,C25,C29,C35,C39,C40,C42,C44,C46"))))))))</f>
        <v>Constellations,Comètes,Rassemblement planétaire,Chapelet Éclipse</v>
      </c>
      <c r="K16" s="80">
        <f>206*$K$13/B16</f>
        <v>59.51111111111111</v>
      </c>
      <c r="L16" s="33"/>
      <c r="M16" s="77"/>
      <c r="N16" s="20"/>
      <c r="O16" s="20"/>
      <c r="P16" s="20"/>
      <c r="Q16" s="20"/>
      <c r="R16" s="73">
        <v>9</v>
      </c>
      <c r="S16" s="73" t="s">
        <v>97</v>
      </c>
      <c r="T16" s="1"/>
      <c r="U16" s="4"/>
      <c r="V16" s="3"/>
      <c r="W16" s="2"/>
      <c r="X16" s="1"/>
      <c r="Y16" s="1"/>
      <c r="Z16" s="3"/>
      <c r="AA16" s="1"/>
      <c r="AB16" s="1"/>
      <c r="AC16" s="2"/>
      <c r="AD16" s="3"/>
      <c r="AE16" s="2"/>
    </row>
    <row r="17" spans="1:31" s="35" customFormat="1" ht="15.75" customHeight="1">
      <c r="A17" s="47"/>
      <c r="B17" s="56">
        <v>35</v>
      </c>
      <c r="C17" s="33"/>
      <c r="D17" s="10">
        <f aca="true" t="shared" si="0" ref="D17:D40">180*ATAN($D$10/B17)/PI()</f>
        <v>32.38637254598125</v>
      </c>
      <c r="E17" s="45" t="s">
        <v>4</v>
      </c>
      <c r="F17" s="41" t="s">
        <v>2</v>
      </c>
      <c r="G17" s="10">
        <f aca="true" t="shared" si="1" ref="G17:G40">180*ATAN($G$10/B17)/PI()</f>
        <v>22.92141889790871</v>
      </c>
      <c r="H17" s="46" t="s">
        <v>4</v>
      </c>
      <c r="I17" s="33"/>
      <c r="J17" s="11" t="str">
        <f>IF(G17&gt;10,"Constellations,Comètes,Rassemblement planétaire,Chapelet Éclipse",IF(G17&gt;2.2,"Hyades,Sac à charbon,GNM ou PNM,Grand Champ,A1656,A262,C20",IF(G17&gt;1.2,"C14,C33,C34,C49,Cr399,IC1396,IC2118,IC4756,IC434/B33",IF(G17&gt;0.62,"N1647,N2024,N2232,N2451,N6940,Lune,Soleil",IF(G17&gt;0.42,"C16,C27,C50,C59,C62,C65,C70,C71,C75,C83,C86,C93,Mel15",IF(G17&gt;0.32,"C10,C11,C26,C32,C38,C76,C77,C79,C82,C100,C101,C108",IF(G17&gt;0.22,"M2,M11,M13,M21,M36,M45,M50,M51,M52,M63,M83",IF(G17&gt;0.12,"M74,M77,M78,M82,M90,M92,M95,M98,M104,M108,Planètes","C47,C48,C55,C56,C60,C61,C66,C68,C69,C74,C90,C98,C109,M9"))))))))</f>
        <v>Constellations,Comètes,Rassemblement planétaire,Chapelet Éclipse</v>
      </c>
      <c r="K17" s="80">
        <f aca="true" t="shared" si="2" ref="K17:K40">206*$K$13/B17</f>
        <v>30.60571428571429</v>
      </c>
      <c r="L17" s="33"/>
      <c r="M17" s="77"/>
      <c r="N17" s="20"/>
      <c r="O17" s="20"/>
      <c r="P17" s="20"/>
      <c r="Q17" s="20"/>
      <c r="R17" s="73">
        <v>10</v>
      </c>
      <c r="S17" s="73" t="s">
        <v>98</v>
      </c>
      <c r="T17" s="1"/>
      <c r="U17" s="4"/>
      <c r="V17" s="3"/>
      <c r="W17" s="2"/>
      <c r="X17" s="1"/>
      <c r="Y17" s="1"/>
      <c r="Z17" s="3"/>
      <c r="AA17" s="1"/>
      <c r="AB17" s="1"/>
      <c r="AC17" s="2"/>
      <c r="AD17" s="3"/>
      <c r="AE17" s="2"/>
    </row>
    <row r="18" spans="1:31" s="35" customFormat="1" ht="15.75" customHeight="1">
      <c r="A18" s="32"/>
      <c r="B18" s="55">
        <v>50</v>
      </c>
      <c r="C18" s="33"/>
      <c r="D18" s="10">
        <f t="shared" si="0"/>
        <v>23.941221054429125</v>
      </c>
      <c r="E18" s="45" t="s">
        <v>4</v>
      </c>
      <c r="F18" s="41" t="s">
        <v>2</v>
      </c>
      <c r="G18" s="10">
        <f t="shared" si="1"/>
        <v>16.48875370589126</v>
      </c>
      <c r="H18" s="46" t="s">
        <v>4</v>
      </c>
      <c r="I18" s="33"/>
      <c r="J18" s="11" t="str">
        <f>IF(G18&gt;10,"Constellations,Comètes,Rassemblement planétaire,Chapelet Éclipse",IF(G18&gt;2.2,"C41,C92,C99,Cr70,IC2118,M31,M76,Mel111,Mel20,N1499,Sh2276",IF(G18&gt;1.2,"M7,M8,M33,M42,M44,M45,N2264,St1,St2",IF(G18&gt;0.62,"A1367,A2065,A2151,C9,C28,C31,C72,C80,C85,C91,C96,C102",IF(G18&gt;0.42,"M4,M16,M20,M23,M35,M37,M38,M43,M46,M93,M101,M102,N1981",IF(G18&gt;0.32,"M3,M5,M6,M22,M26,M55,M81,M106,N3628,C3,C4,C5,C7",IF(G18&gt;0.22,"C1,C12,C13,C17,C18,C19,C23,C30,C36,C51,C57,C58",IF(G18&gt;0.12,"C37,C43,C45,C52,C53,C54,C64,C67,C81,C84,C87,M109,M110","M14,M19,M24,M30,M32,M49,M53,M56,M57,M58,M59,M60,M61,M62"))))))))</f>
        <v>Constellations,Comètes,Rassemblement planétaire,Chapelet Éclipse</v>
      </c>
      <c r="K18" s="80">
        <f t="shared" si="2"/>
        <v>21.424</v>
      </c>
      <c r="L18" s="33"/>
      <c r="M18" s="77"/>
      <c r="N18" s="20"/>
      <c r="O18" s="20"/>
      <c r="P18" s="20"/>
      <c r="Q18" s="20"/>
      <c r="R18" s="73">
        <v>11</v>
      </c>
      <c r="S18" s="73" t="s">
        <v>99</v>
      </c>
      <c r="T18" s="1"/>
      <c r="U18" s="4"/>
      <c r="V18" s="3"/>
      <c r="W18" s="2"/>
      <c r="X18" s="1"/>
      <c r="Y18" s="1"/>
      <c r="Z18" s="3"/>
      <c r="AA18" s="1"/>
      <c r="AB18" s="1"/>
      <c r="AC18" s="2"/>
      <c r="AD18" s="3"/>
      <c r="AE18" s="2"/>
    </row>
    <row r="19" spans="1:31" s="35" customFormat="1" ht="15.75" customHeight="1">
      <c r="A19" s="32"/>
      <c r="B19" s="55">
        <v>75</v>
      </c>
      <c r="C19" s="33"/>
      <c r="D19" s="10">
        <f t="shared" si="0"/>
        <v>16.488753705891252</v>
      </c>
      <c r="E19" s="45" t="s">
        <v>4</v>
      </c>
      <c r="F19" s="41" t="s">
        <v>2</v>
      </c>
      <c r="G19" s="10">
        <f t="shared" si="1"/>
        <v>11.162945163043652</v>
      </c>
      <c r="H19" s="46" t="s">
        <v>4</v>
      </c>
      <c r="I19" s="33"/>
      <c r="J19" s="11" t="str">
        <f>IF(G19&gt;10,"Constellations,Comètes,Rassemblement planétaire,Chapelet Éclipse",IF(G19&gt;2.2,"Hyades,Sac à charbon,GNM ou PNM,Grand Champ,A1656,A262,C20",IF(G19&gt;1.2,"C14,C33,C34,C49,Cr399,IC1396,IC2118,IC4756,IC434/B33",IF(G19&gt;0.62,"C103,C106,Cr140,M17,M25,M34,M39,M40,M41,M47,M48,M67",IF(G19&gt;0.42,"C16,C27,C50,C59,C62,C65,C70,C71,C75,C83,C86,C93,Mel15",IF(G19&gt;0.32,"C10,C11,C26,C32,C38,C76,C77,C79,C82,C100,C101,C108",IF(G19&gt;0.22,"C63,C73,C78,C88,C89,C94,C95,C97,C104,C105,C107",IF(G19&gt;0.12,"M1,M10,M12,M15,M18,M27,M28,M29,M54,M64,M65,M66,M71","M68,M69,M70,M72,M73,M75,M79,M80,M84,M85,M86,M87,M88,M89"))))))))</f>
        <v>Constellations,Comètes,Rassemblement planétaire,Chapelet Éclipse</v>
      </c>
      <c r="K19" s="80">
        <f t="shared" si="2"/>
        <v>14.282666666666668</v>
      </c>
      <c r="L19" s="33"/>
      <c r="M19" s="77"/>
      <c r="N19" s="20"/>
      <c r="O19" s="20"/>
      <c r="P19" s="20"/>
      <c r="Q19" s="20"/>
      <c r="R19" s="73">
        <v>12</v>
      </c>
      <c r="S19" s="73" t="s">
        <v>100</v>
      </c>
      <c r="T19" s="1"/>
      <c r="U19" s="4"/>
      <c r="V19" s="3"/>
      <c r="W19" s="2"/>
      <c r="X19" s="1"/>
      <c r="Y19" s="1"/>
      <c r="Z19" s="3"/>
      <c r="AA19" s="1"/>
      <c r="AB19" s="1"/>
      <c r="AC19" s="2"/>
      <c r="AD19" s="3"/>
      <c r="AE19" s="2"/>
    </row>
    <row r="20" spans="1:31" s="35" customFormat="1" ht="15.75" customHeight="1">
      <c r="A20" s="32"/>
      <c r="B20" s="55">
        <v>135</v>
      </c>
      <c r="C20" s="33"/>
      <c r="D20" s="10">
        <f t="shared" si="0"/>
        <v>9.338394976235987</v>
      </c>
      <c r="E20" s="45" t="s">
        <v>4</v>
      </c>
      <c r="F20" s="41" t="s">
        <v>2</v>
      </c>
      <c r="G20" s="10">
        <f t="shared" si="1"/>
        <v>6.25633068762603</v>
      </c>
      <c r="H20" s="46" t="s">
        <v>4</v>
      </c>
      <c r="I20" s="33"/>
      <c r="J20" s="11" t="str">
        <f>IF(G20&gt;10,"Constellations,Comètes,Rassemblement planétaire,Chapelet Éclipse",IF(G20&gt;2.2,"C41,C92,C99,Cr70,IC2118,M31,M76,Mel111,Mel20,N1499,Sh2276",IF(G20&gt;1.2,"M7,M8,M33,M42,M44,M45,N2264,St1,St2",IF(G20&gt;0.62,"N1647,N2024,N2232,N2451,N6940,Lune,Soleil",IF(G20&gt;0.42,"M4,M16,M20,M23,M35,M37,M38,M43,M46,M93,M101,M102,N1981",IF(G20&gt;0.32,"M3,M5,M6,M22,M26,M55,M81,M106,N3628,C3,C4,C5,C7",IF(G20&gt;0.22,"M2,M11,M13,M21,M36,M45,M50,M51,M52,M63,M83",IF(G20&gt;0.12,"M74,M77,M78,M82,M90,M92,M95,M98,M104,M108,Planètes","M91,M94,M96,M97,M99,M100,M103,M105,M107,N1300,Planètes"))))))))</f>
        <v>C41,C92,C99,Cr70,IC2118,M31,M76,Mel111,Mel20,N1499,Sh2276</v>
      </c>
      <c r="K20" s="80">
        <f t="shared" si="2"/>
        <v>7.934814814814815</v>
      </c>
      <c r="L20" s="33"/>
      <c r="M20" s="77"/>
      <c r="N20" s="20"/>
      <c r="O20" s="20"/>
      <c r="P20" s="20"/>
      <c r="Q20" s="20"/>
      <c r="R20" s="73">
        <v>13</v>
      </c>
      <c r="S20" s="73" t="s">
        <v>101</v>
      </c>
      <c r="T20" s="1"/>
      <c r="U20" s="4"/>
      <c r="V20" s="3"/>
      <c r="W20" s="2"/>
      <c r="X20" s="1"/>
      <c r="Y20" s="1"/>
      <c r="Z20" s="3"/>
      <c r="AA20" s="1"/>
      <c r="AB20" s="1"/>
      <c r="AC20" s="2"/>
      <c r="AD20" s="3"/>
      <c r="AE20" s="2"/>
    </row>
    <row r="21" spans="1:31" s="35" customFormat="1" ht="15.75" customHeight="1">
      <c r="A21" s="32"/>
      <c r="B21" s="55">
        <v>220</v>
      </c>
      <c r="C21" s="33"/>
      <c r="D21" s="10">
        <f t="shared" si="0"/>
        <v>5.762159840805303</v>
      </c>
      <c r="E21" s="45" t="s">
        <v>4</v>
      </c>
      <c r="F21" s="41" t="s">
        <v>2</v>
      </c>
      <c r="G21" s="10">
        <f t="shared" si="1"/>
        <v>3.8486445051968907</v>
      </c>
      <c r="H21" s="46" t="s">
        <v>4</v>
      </c>
      <c r="I21" s="33"/>
      <c r="J21" s="11" t="str">
        <f>IF(G21&gt;10,"Constellations,Comètes,Rassemblement planétaire,Chapelet Éclipse",IF(G21&gt;2.2,"C41,C92,C99,Cr70,IC2118,M31,M76,Mel111,Mel20,N1499,Sh2276",IF(G21&gt;1.2,"M7,M8,M33,M42,M44,M45,N2264,St1,St2",IF(G21&gt;0.62,"C103,C106,Cr140,M17,M25,M34,M39,M40,M41,M47,M48,M67",IF(G21&gt;0.42,"M4,M16,M20,M23,M35,M37,M38,M43,M46,M93,M101,M102,N1981",IF(G21&gt;0.32,"M3,M5,M6,M22,M26,M55,M81,M106,N3628,C3,C4,C5,C7",IF(G21&gt;0.22,"C63,C73,C78,C88,C89,C94,C95,C97,C104,C105,C107",IF(G21&gt;0.12,"M1,M10,M12,M15,M18,M27,M28,M29,M54,M64,M65,M66,M71","C2,C6,C8,C15,C21,C22,C24,C25,C29,C35,C39,C40,C42,C44,C46"))))))))</f>
        <v>C41,C92,C99,Cr70,IC2118,M31,M76,Mel111,Mel20,N1499,Sh2276</v>
      </c>
      <c r="K21" s="80">
        <f t="shared" si="2"/>
        <v>4.869090909090909</v>
      </c>
      <c r="L21" s="33"/>
      <c r="M21" s="77"/>
      <c r="N21" s="20"/>
      <c r="O21" s="20"/>
      <c r="P21" s="20"/>
      <c r="Q21" s="20"/>
      <c r="R21" s="73">
        <v>14</v>
      </c>
      <c r="S21" s="73" t="s">
        <v>102</v>
      </c>
      <c r="T21" s="1"/>
      <c r="U21" s="4"/>
      <c r="V21" s="3"/>
      <c r="W21" s="2"/>
      <c r="X21" s="1"/>
      <c r="Y21" s="1"/>
      <c r="Z21" s="3"/>
      <c r="AA21" s="1"/>
      <c r="AB21" s="1"/>
      <c r="AC21" s="2"/>
      <c r="AD21" s="3"/>
      <c r="AE21" s="2"/>
    </row>
    <row r="22" spans="1:31" s="35" customFormat="1" ht="15.75" customHeight="1">
      <c r="A22" s="32"/>
      <c r="B22" s="55">
        <v>300</v>
      </c>
      <c r="C22" s="33"/>
      <c r="D22" s="10">
        <f t="shared" si="0"/>
        <v>4.2321738045539465</v>
      </c>
      <c r="E22" s="45" t="s">
        <v>4</v>
      </c>
      <c r="F22" s="41" t="s">
        <v>2</v>
      </c>
      <c r="G22" s="10">
        <f t="shared" si="1"/>
        <v>2.82430203327638</v>
      </c>
      <c r="H22" s="46" t="s">
        <v>4</v>
      </c>
      <c r="I22" s="33"/>
      <c r="J22" s="11" t="str">
        <f>IF(G22&gt;10,"Constellations,Comètes,Rassemblement planétaire,Chapelet Éclipse",IF(G22&gt;2.2,"Hyades,Sac à charbon,GNM ou PNM,Grand Champ,A1656,A262,C20",IF(G22&gt;1.2,"C14,C33,C34,C49,Cr399,IC1396,IC2118,IC4756,IC434/B33",IF(G22&gt;0.62,"N1647,N2024,N2232,N2451,N6940,Lune,Soleil",IF(G22&gt;0.42,"C16,C27,C50,C59,C62,C65,C70,C71,C75,C83,C86,C93,Mel15",IF(G22&gt;0.32,"C10,C11,C26,C32,C38,C76,C77,C79,C82,C100,C101,C108",IF(G22&gt;0.22,"M2,M11,M13,M21,M36,M45,M50,M51,M52,M63,M83",IF(G22&gt;0.12,"M74,M77,M78,M82,M90,M92,M95,M98,M104,M108,Planètes","C47,C48,C55,C56,C60,C61,C66,C68,C69,C74,C90,C98,C109,M9"))))))))</f>
        <v>Hyades,Sac à charbon,GNM ou PNM,Grand Champ,A1656,A262,C20</v>
      </c>
      <c r="K22" s="80">
        <f t="shared" si="2"/>
        <v>3.570666666666667</v>
      </c>
      <c r="L22" s="33"/>
      <c r="M22" s="77"/>
      <c r="N22" s="20"/>
      <c r="O22" s="20"/>
      <c r="P22" s="20"/>
      <c r="Q22" s="20"/>
      <c r="R22" s="73">
        <v>15</v>
      </c>
      <c r="S22" s="73" t="s">
        <v>103</v>
      </c>
      <c r="T22" s="1"/>
      <c r="U22" s="4"/>
      <c r="V22" s="3"/>
      <c r="W22" s="2"/>
      <c r="X22" s="1"/>
      <c r="Y22" s="1"/>
      <c r="Z22" s="3"/>
      <c r="AA22" s="1"/>
      <c r="AB22" s="1"/>
      <c r="AC22" s="2"/>
      <c r="AD22" s="3"/>
      <c r="AE22" s="2"/>
    </row>
    <row r="23" spans="1:31" s="35" customFormat="1" ht="15.75" customHeight="1">
      <c r="A23" s="32"/>
      <c r="B23" s="55">
        <v>400</v>
      </c>
      <c r="C23" s="33"/>
      <c r="D23" s="10">
        <f t="shared" si="0"/>
        <v>3.1766568053919406</v>
      </c>
      <c r="E23" s="45" t="s">
        <v>4</v>
      </c>
      <c r="F23" s="41" t="s">
        <v>2</v>
      </c>
      <c r="G23" s="10">
        <f t="shared" si="1"/>
        <v>2.1189772347911666</v>
      </c>
      <c r="H23" s="46" t="s">
        <v>4</v>
      </c>
      <c r="I23" s="33"/>
      <c r="J23" s="11" t="str">
        <f>IF(G23&gt;10,"Constellations,Comètes,Rassemblement planétaire,Chapelet Éclipse",IF(G23&gt;2.2,"C41,C92,C99,Cr70,IC2118,M31,M76,Mel111,Mel20,N1499,Sh2276",IF(G23&gt;1.2,"M7,M8,M33,M42,M44,M45,N2264,St1,St2",IF(G23&gt;0.62,"A1367,A2065,A2151,C9,C28,C31,C72,C80,C85,C91,C96,C102",IF(G23&gt;0.42,"M4,M16,M20,M23,M35,M37,M38,M43,M46,M93,M101,M102,N1981",IF(G23&gt;0.32,"M3,M5,M6,M22,M26,M55,M81,M106,N3628,C3,C4,C5,C7",IF(G23&gt;0.22,"C1,C12,C13,C17,C18,C19,C23,C30,C36,C51,C57,C58",IF(G23&gt;0.12,"C37,C43,C45,C52,C53,C54,C64,C67,C81,C84,C87,M109,M110","M14,M19,M24,M30,M32,M49,M53,M56,M57,M58,M59,M60,M61,M62"))))))))</f>
        <v>M7,M8,M33,M42,M44,M45,N2264,St1,St2</v>
      </c>
      <c r="K23" s="80">
        <f t="shared" si="2"/>
        <v>2.678</v>
      </c>
      <c r="L23" s="33"/>
      <c r="M23" s="77"/>
      <c r="N23" s="20"/>
      <c r="O23" s="20"/>
      <c r="P23" s="20"/>
      <c r="Q23" s="20"/>
      <c r="R23" s="73">
        <v>16</v>
      </c>
      <c r="S23" s="73" t="s">
        <v>104</v>
      </c>
      <c r="T23" s="1"/>
      <c r="U23" s="4"/>
      <c r="V23" s="3"/>
      <c r="W23" s="2"/>
      <c r="X23" s="1"/>
      <c r="Y23" s="1"/>
      <c r="Z23" s="3"/>
      <c r="AA23" s="1"/>
      <c r="AB23" s="1"/>
      <c r="AC23" s="2"/>
      <c r="AD23" s="3"/>
      <c r="AE23" s="2"/>
    </row>
    <row r="24" spans="1:31" s="35" customFormat="1" ht="15.75" customHeight="1">
      <c r="A24" s="32"/>
      <c r="B24" s="55">
        <v>500</v>
      </c>
      <c r="C24" s="33"/>
      <c r="D24" s="10">
        <f t="shared" si="0"/>
        <v>2.5422629158807886</v>
      </c>
      <c r="E24" s="45" t="s">
        <v>4</v>
      </c>
      <c r="F24" s="41" t="s">
        <v>2</v>
      </c>
      <c r="G24" s="10">
        <f t="shared" si="1"/>
        <v>1.6954600244741032</v>
      </c>
      <c r="H24" s="46" t="s">
        <v>4</v>
      </c>
      <c r="I24" s="33"/>
      <c r="J24" s="11" t="str">
        <f>IF(G24&gt;10,"Constellations,Comètes,Rassemblement planétaire,Chapelet Éclipse",IF(G24&gt;2.2,"Hyades,Sac à charbon,GNM ou PNM,Grand Champ,A1656,A262,C20",IF(G24&gt;1.2,"C14,C33,C34,C49,Cr399,IC1396,IC2118,IC4756,IC434/B33",IF(G24&gt;0.62,"C103,C106,Cr140,M17,M25,M34,M39,M40,M41,M47,M48,M67",IF(G24&gt;0.42,"C16,C27,C50,C59,C62,C65,C70,C71,C75,C83,C86,C93,Mel15",IF(G24&gt;0.32,"C10,C11,C26,C32,C38,C76,C77,C79,C82,C100,C101,C108",IF(G24&gt;0.22,"C63,C73,C78,C88,C89,C94,C95,C97,C104,C105,C107",IF(G24&gt;0.12,"M1,M10,M12,M15,M18,M27,M28,M29,M54,M64,M65,M66,M71","M68,M69,M70,M72,M73,M75,M79,M80,M84,M85,M86,M87,M88,M89"))))))))</f>
        <v>C14,C33,C34,C49,Cr399,IC1396,IC2118,IC4756,IC434/B33</v>
      </c>
      <c r="K24" s="80">
        <f t="shared" si="2"/>
        <v>2.1424000000000003</v>
      </c>
      <c r="L24" s="33"/>
      <c r="M24" s="77"/>
      <c r="N24" s="20"/>
      <c r="O24" s="20"/>
      <c r="P24" s="20"/>
      <c r="Q24" s="20"/>
      <c r="R24" s="73">
        <v>17</v>
      </c>
      <c r="S24" s="73" t="s">
        <v>105</v>
      </c>
      <c r="T24" s="1"/>
      <c r="U24" s="4"/>
      <c r="V24" s="3"/>
      <c r="W24" s="2"/>
      <c r="X24" s="1"/>
      <c r="Y24" s="1"/>
      <c r="Z24" s="3"/>
      <c r="AA24" s="1"/>
      <c r="AB24" s="1"/>
      <c r="AC24" s="2"/>
      <c r="AD24" s="3"/>
      <c r="AE24" s="2"/>
    </row>
    <row r="25" spans="1:31" s="35" customFormat="1" ht="15.75" customHeight="1">
      <c r="A25" s="32"/>
      <c r="B25" s="55">
        <v>600</v>
      </c>
      <c r="C25" s="33"/>
      <c r="D25" s="10">
        <f t="shared" si="0"/>
        <v>2.118977234791166</v>
      </c>
      <c r="E25" s="45" t="s">
        <v>4</v>
      </c>
      <c r="F25" s="41" t="s">
        <v>2</v>
      </c>
      <c r="G25" s="10">
        <f t="shared" si="1"/>
        <v>1.4130093619071613</v>
      </c>
      <c r="H25" s="46" t="s">
        <v>4</v>
      </c>
      <c r="I25" s="33"/>
      <c r="J25" s="11" t="str">
        <f>IF(G25&gt;10,"Constellations,Comètes,Rassemblement planétaire,Chapelet Éclipse",IF(G25&gt;2.2,"C41,C92,C99,Cr70,IC2118,M31,M76,Mel111,Mel20,N1499,Sh2276",IF(G25&gt;1.2,"M7,M8,M33,M42,M44,M45,N2264,St1,St2",IF(G25&gt;0.62,"N1647,N2024,N2232,N2451,N6940,Lune,Soleil",IF(G25&gt;0.42,"M4,M16,M20,M23,M35,M37,M38,M43,M46,M93,M101,M102,N1981",IF(G25&gt;0.32,"M3,M5,M6,M22,M26,M55,M81,M106,N3628,C3,C4,C5,C7",IF(G25&gt;0.22,"M2,M11,M13,M21,M36,M45,M50,M51,M52,M63,M83",IF(G25&gt;0.12,"M74,M77,M78,M82,M90,M92,M95,M98,M104,M108,Planètes","M91,M94,M96,M97,M99,M100,M103,M105,M107,N1300,Planètes"))))))))</f>
        <v>M7,M8,M33,M42,M44,M45,N2264,St1,St2</v>
      </c>
      <c r="K25" s="80">
        <f t="shared" si="2"/>
        <v>1.7853333333333334</v>
      </c>
      <c r="L25" s="33"/>
      <c r="M25" s="77"/>
      <c r="N25" s="20"/>
      <c r="O25" s="20"/>
      <c r="P25" s="20"/>
      <c r="Q25" s="20"/>
      <c r="R25" s="73">
        <v>18</v>
      </c>
      <c r="S25" s="73" t="s">
        <v>106</v>
      </c>
      <c r="T25" s="1"/>
      <c r="U25" s="4"/>
      <c r="V25" s="3"/>
      <c r="W25" s="2"/>
      <c r="X25" s="1"/>
      <c r="Y25" s="1"/>
      <c r="Z25" s="3"/>
      <c r="AA25" s="1"/>
      <c r="AB25" s="1"/>
      <c r="AC25" s="2"/>
      <c r="AD25" s="3"/>
      <c r="AE25" s="2"/>
    </row>
    <row r="26" spans="1:31" s="35" customFormat="1" ht="15.75" customHeight="1">
      <c r="A26" s="32"/>
      <c r="B26" s="55">
        <v>700</v>
      </c>
      <c r="C26" s="33"/>
      <c r="D26" s="10">
        <f t="shared" si="0"/>
        <v>1.8164858802624138</v>
      </c>
      <c r="E26" s="45" t="s">
        <v>4</v>
      </c>
      <c r="F26" s="41" t="s">
        <v>2</v>
      </c>
      <c r="G26" s="10">
        <f t="shared" si="1"/>
        <v>1.2112160232158105</v>
      </c>
      <c r="H26" s="46" t="s">
        <v>4</v>
      </c>
      <c r="I26" s="33"/>
      <c r="J26" s="11" t="str">
        <f>IF(G26&gt;10,"Constellations,Comètes,Rassemblement planétaire,Chapelet Éclipse",IF(G26&gt;2.2,"C41,C92,C99,Cr70,IC2118,M31,M76,Mel111,Mel20,N1499,Sh2276",IF(G26&gt;1.2,"M7,M8,M33,M42,M44,M45,N2264,St1,St2",IF(G26&gt;0.62,"C103,C106,Cr140,M17,M25,M34,M39,M40,M41,M47,M48,M67",IF(G26&gt;0.42,"M4,M16,M20,M23,M35,M37,M38,M43,M46,M93,M101,M102,N1981",IF(G26&gt;0.32,"M3,M5,M6,M22,M26,M55,M81,M106,N3628,C3,C4,C5,C7",IF(G26&gt;0.22,"C63,C73,C78,C88,C89,C94,C95,C97,C104,C105,C107",IF(G26&gt;0.12,"M1,M10,M12,M15,M18,M27,M28,M29,M54,M64,M65,M66,M71","C2,C6,C8,C15,C21,C22,C24,C25,C29,C35,C39,C40,C42,C44,C46"))))))))</f>
        <v>M7,M8,M33,M42,M44,M45,N2264,St1,St2</v>
      </c>
      <c r="K26" s="80">
        <f t="shared" si="2"/>
        <v>1.5302857142857142</v>
      </c>
      <c r="L26" s="33"/>
      <c r="M26" s="77"/>
      <c r="N26" s="20"/>
      <c r="O26" s="20"/>
      <c r="P26" s="20"/>
      <c r="Q26" s="20"/>
      <c r="R26" s="73">
        <v>19</v>
      </c>
      <c r="S26" s="73" t="s">
        <v>107</v>
      </c>
      <c r="T26" s="1"/>
      <c r="U26" s="4"/>
      <c r="V26" s="3"/>
      <c r="W26" s="2"/>
      <c r="X26" s="1"/>
      <c r="Y26" s="1"/>
      <c r="Z26" s="3"/>
      <c r="AA26" s="1"/>
      <c r="AB26" s="1"/>
      <c r="AC26" s="2"/>
      <c r="AD26" s="3"/>
      <c r="AE26" s="2"/>
    </row>
    <row r="27" spans="1:31" s="35" customFormat="1" ht="15.75" customHeight="1">
      <c r="A27" s="32"/>
      <c r="B27" s="57">
        <v>800</v>
      </c>
      <c r="C27" s="33"/>
      <c r="D27" s="10">
        <f t="shared" si="0"/>
        <v>1.589549947638485</v>
      </c>
      <c r="E27" s="45" t="s">
        <v>4</v>
      </c>
      <c r="F27" s="41" t="s">
        <v>2</v>
      </c>
      <c r="G27" s="10">
        <f t="shared" si="1"/>
        <v>1.059851020687943</v>
      </c>
      <c r="H27" s="46" t="s">
        <v>4</v>
      </c>
      <c r="I27" s="33"/>
      <c r="J27" s="11" t="str">
        <f>IF(G27&gt;10,"Constellations,Comètes,Rassemblement planétaire,Chapelet Éclipse",IF(G27&gt;2.2,"Hyades,Sac à charbon,GNM ou PNM,Grand Champ,A1656,A262,C20",IF(G27&gt;1.2,"C14,C33,C34,C49,Cr399,IC1396,IC2118,IC4756,IC434/B33",IF(G27&gt;0.62,"N1647,N2024,N2232,N2451,N6940,Lune,Soleil",IF(G27&gt;0.42,"C16,C27,C50,C59,C62,C65,C70,C71,C75,C83,C86,C93,Mel15",IF(G27&gt;0.32,"C10,C11,C26,C32,C38,C76,C77,C79,C82,C100,C101,C108",IF(G27&gt;0.22,"M2,M11,M13,M21,M36,M45,M50,M51,M52,M63,M83",IF(G27&gt;0.12,"M74,M77,M78,M82,M90,M92,M95,M98,M104,M108,Planètes","C47,C48,C55,C56,C60,C61,C66,C68,C69,C74,C90,C98,C109,M9"))))))))</f>
        <v>N1647,N2024,N2232,N2451,N6940,Lune,Soleil</v>
      </c>
      <c r="K27" s="80">
        <f t="shared" si="2"/>
        <v>1.339</v>
      </c>
      <c r="L27" s="33"/>
      <c r="M27" s="77"/>
      <c r="N27" s="20"/>
      <c r="O27" s="20"/>
      <c r="P27" s="20"/>
      <c r="Q27" s="20"/>
      <c r="R27" s="73">
        <v>20</v>
      </c>
      <c r="S27" s="73" t="s">
        <v>108</v>
      </c>
      <c r="T27" s="1"/>
      <c r="U27" s="4"/>
      <c r="V27" s="3"/>
      <c r="W27" s="2"/>
      <c r="X27" s="1"/>
      <c r="Y27" s="1"/>
      <c r="Z27" s="3"/>
      <c r="AA27" s="1"/>
      <c r="AB27" s="1"/>
      <c r="AC27" s="2"/>
      <c r="AD27" s="3"/>
      <c r="AE27" s="2"/>
    </row>
    <row r="28" spans="1:31" s="35" customFormat="1" ht="15.75" customHeight="1">
      <c r="A28" s="32"/>
      <c r="B28" s="55">
        <v>900</v>
      </c>
      <c r="C28" s="33"/>
      <c r="D28" s="10">
        <f t="shared" si="0"/>
        <v>1.4130093619071613</v>
      </c>
      <c r="E28" s="45" t="s">
        <v>4</v>
      </c>
      <c r="F28" s="41" t="s">
        <v>2</v>
      </c>
      <c r="G28" s="10">
        <f t="shared" si="1"/>
        <v>0.9421123472975925</v>
      </c>
      <c r="H28" s="46" t="s">
        <v>4</v>
      </c>
      <c r="I28" s="33"/>
      <c r="J28" s="11" t="str">
        <f>IF(G28&gt;10,"Constellations,Comètes,Rassemblement planétaire,Chapelet Éclipse",IF(G28&gt;2.2,"C41,C92,C99,Cr70,IC2118,M31,M76,Mel111,Mel20,N1499,Sh2276",IF(G28&gt;1.2,"M7,M8,M33,M42,M44,M45,N2264,St1,St2",IF(G28&gt;0.62,"A1367,A2065,A2151,C9,C28,C31,C72,C80,C85,C91,C96,C102",IF(G28&gt;0.42,"M4,M16,M20,M23,M35,M37,M38,M43,M46,M93,M101,M102,N1981",IF(G28&gt;0.32,"M3,M5,M6,M22,M26,M55,M81,M106,N3628,C3,C4,C5,C7",IF(G28&gt;0.22,"C1,C12,C13,C17,C18,C19,C23,C30,C36,C51,C57,C58",IF(G28&gt;0.12,"C37,C43,C45,C52,C53,C54,C64,C67,C81,C84,C87,M109,M110","M14,M19,M24,M30,M32,M49,M53,M56,M57,M58,M59,M60,M61,M62"))))))))</f>
        <v>A1367,A2065,A2151,C9,C28,C31,C72,C80,C85,C91,C96,C102</v>
      </c>
      <c r="K28" s="80">
        <f t="shared" si="2"/>
        <v>1.1902222222222223</v>
      </c>
      <c r="L28" s="33"/>
      <c r="M28" s="77"/>
      <c r="N28" s="20"/>
      <c r="O28" s="20"/>
      <c r="P28" s="20"/>
      <c r="Q28" s="20"/>
      <c r="R28" s="73">
        <v>21</v>
      </c>
      <c r="S28" s="73" t="s">
        <v>109</v>
      </c>
      <c r="T28" s="1"/>
      <c r="U28" s="4"/>
      <c r="V28" s="3"/>
      <c r="W28" s="2"/>
      <c r="X28" s="1"/>
      <c r="Y28" s="1"/>
      <c r="Z28" s="3"/>
      <c r="AA28" s="1"/>
      <c r="AB28" s="1"/>
      <c r="AC28" s="2"/>
      <c r="AD28" s="3"/>
      <c r="AE28" s="2"/>
    </row>
    <row r="29" spans="1:31" s="35" customFormat="1" ht="15.75" customHeight="1">
      <c r="A29" s="32"/>
      <c r="B29" s="55">
        <v>924</v>
      </c>
      <c r="C29" s="33"/>
      <c r="D29" s="10">
        <f t="shared" si="0"/>
        <v>1.3763221249967799</v>
      </c>
      <c r="E29" s="45" t="s">
        <v>4</v>
      </c>
      <c r="F29" s="41" t="s">
        <v>2</v>
      </c>
      <c r="G29" s="10">
        <f t="shared" si="1"/>
        <v>0.9176461368991536</v>
      </c>
      <c r="H29" s="46" t="s">
        <v>4</v>
      </c>
      <c r="I29" s="33"/>
      <c r="J29" s="11" t="str">
        <f>IF(G29&gt;10,"Constellations,Comètes,Rassemblement planétaire,Chapelet Éclipse",IF(G29&gt;2.2,"Hyades,Sac à charbon,GNM ou PNM,Grand Champ,A1656,A262,C20",IF(G29&gt;1.2,"C14,C33,C34,C49,Cr399,IC1396,IC2118,IC4756,IC434/B33",IF(G29&gt;0.62,"C103,C106,Cr140,M17,M25,M34,M39,M40,M41,M47,M48,M67",IF(G29&gt;0.42,"C16,C27,C50,C59,C62,C65,C70,C71,C75,C83,C86,C93,Mel15",IF(G29&gt;0.32,"C10,C11,C26,C32,C38,C76,C77,C79,C82,C100,C101,C108",IF(G29&gt;0.22,"C63,C73,C78,C88,C89,C94,C95,C97,C104,C105,C107",IF(G29&gt;0.12,"M1,M10,M12,M15,M18,M27,M28,M29,M54,M64,M65,M66,M71","M68,M69,M70,M72,M73,M75,M79,M80,M84,M85,M86,M87,M88,M89"))))))))</f>
        <v>C103,C106,Cr140,M17,M25,M34,M39,M40,M41,M47,M48,M67</v>
      </c>
      <c r="K29" s="80">
        <f t="shared" si="2"/>
        <v>1.1593073593073593</v>
      </c>
      <c r="L29" s="33"/>
      <c r="M29" s="77"/>
      <c r="N29" s="20"/>
      <c r="O29" s="20"/>
      <c r="P29" s="20"/>
      <c r="Q29" s="20"/>
      <c r="R29" s="73">
        <v>22</v>
      </c>
      <c r="S29" s="73" t="s">
        <v>110</v>
      </c>
      <c r="T29" s="1"/>
      <c r="U29" s="4"/>
      <c r="V29" s="3"/>
      <c r="W29" s="2"/>
      <c r="X29" s="1"/>
      <c r="Y29" s="1"/>
      <c r="Z29" s="3"/>
      <c r="AA29" s="1"/>
      <c r="AB29" s="1"/>
      <c r="AC29" s="2"/>
      <c r="AD29" s="3"/>
      <c r="AE29" s="2"/>
    </row>
    <row r="30" spans="1:31" s="35" customFormat="1" ht="15.75" customHeight="1">
      <c r="A30" s="32"/>
      <c r="B30" s="55">
        <v>1000</v>
      </c>
      <c r="C30" s="33"/>
      <c r="D30" s="10">
        <f t="shared" si="0"/>
        <v>1.2717574083339687</v>
      </c>
      <c r="E30" s="45" t="s">
        <v>4</v>
      </c>
      <c r="F30" s="41" t="s">
        <v>2</v>
      </c>
      <c r="G30" s="10">
        <f t="shared" si="1"/>
        <v>0.8479156312627342</v>
      </c>
      <c r="H30" s="46" t="s">
        <v>4</v>
      </c>
      <c r="I30" s="33"/>
      <c r="J30" s="11" t="str">
        <f>IF(G30&gt;10,"Constellations,Comètes,Rassemblement planétaire,Chapelet Éclipse",IF(G30&gt;2.2,"C41,C92,C99,Cr70,IC2118,M31,M76,Mel111,Mel20,N1499,Sh2276",IF(G30&gt;1.2,"M7,M8,M33,M42,M44,M45,N2264,St1,St2",IF(G30&gt;0.62,"N1647,N2024,N2232,N2451,N6940,Lune,Soleil",IF(G30&gt;0.42,"M4,M16,M20,M23,M35,M37,M38,M43,M46,M93,M101,M102,N1981",IF(G30&gt;0.32,"M3,M5,M6,M22,M26,M55,M81,M106,N3628,C3,C4,C5,C7",IF(G30&gt;0.22,"M2,M11,M13,M21,M36,M45,M50,M51,M52,M63,M83",IF(G30&gt;0.12,"M74,M77,M78,M82,M90,M92,M95,M98,M104,M108,Planètes","M91,M94,M96,M97,M99,M100,M103,M105,M107,N1300,Planètes"))))))))</f>
        <v>N1647,N2024,N2232,N2451,N6940,Lune,Soleil</v>
      </c>
      <c r="K30" s="80">
        <f t="shared" si="2"/>
        <v>1.0712000000000002</v>
      </c>
      <c r="L30" s="33"/>
      <c r="M30" s="77"/>
      <c r="N30" s="20"/>
      <c r="O30" s="20"/>
      <c r="P30" s="20"/>
      <c r="Q30" s="20"/>
      <c r="R30" s="73">
        <v>23</v>
      </c>
      <c r="S30" s="73" t="s">
        <v>111</v>
      </c>
      <c r="T30" s="1"/>
      <c r="U30" s="4"/>
      <c r="V30" s="3"/>
      <c r="W30" s="2"/>
      <c r="X30" s="1"/>
      <c r="Y30" s="1"/>
      <c r="Z30" s="3"/>
      <c r="AA30" s="1"/>
      <c r="AB30" s="1"/>
      <c r="AC30" s="2"/>
      <c r="AD30" s="3"/>
      <c r="AE30" s="2"/>
    </row>
    <row r="31" spans="1:31" s="35" customFormat="1" ht="15.75" customHeight="1">
      <c r="A31" s="32"/>
      <c r="B31" s="55">
        <v>1200</v>
      </c>
      <c r="C31" s="33"/>
      <c r="D31" s="10">
        <f t="shared" si="0"/>
        <v>1.059851020687943</v>
      </c>
      <c r="E31" s="45" t="s">
        <v>4</v>
      </c>
      <c r="F31" s="41" t="s">
        <v>2</v>
      </c>
      <c r="G31" s="10">
        <f t="shared" si="1"/>
        <v>0.7066121209295703</v>
      </c>
      <c r="H31" s="46" t="s">
        <v>4</v>
      </c>
      <c r="I31" s="33"/>
      <c r="J31" s="11" t="str">
        <f>IF(G31&gt;10,"Constellations,Comètes,Rassemblement planétaire,Chapelet Éclipse",IF(G31&gt;2.2,"C41,C92,C99,Cr70,IC2118,M31,M76,Mel111,Mel20,N1499,Sh2276",IF(G31&gt;1.2,"M7,M8,M33,M42,M44,M45,N2264,St1,St2",IF(G31&gt;0.62,"C103,C106,Cr140,M17,M25,M34,M39,M40,M41,M47,M48,M67",IF(G31&gt;0.42,"M4,M16,M20,M23,M35,M37,M38,M43,M46,M93,M101,M102,N1981",IF(G31&gt;0.32,"M3,M5,M6,M22,M26,M55,M81,M106,N3628,C3,C4,C5,C7",IF(G31&gt;0.22,"C63,C73,C78,C88,C89,C94,C95,C97,C104,C105,C107",IF(G31&gt;0.12,"M1,M10,M12,M15,M18,M27,M28,M29,M54,M64,M65,M66,M71","C2,C6,C8,C15,C21,C22,C24,C25,C29,C35,C39,C40,C42,C44,C46"))))))))</f>
        <v>C103,C106,Cr140,M17,M25,M34,M39,M40,M41,M47,M48,M67</v>
      </c>
      <c r="K31" s="80">
        <f t="shared" si="2"/>
        <v>0.8926666666666667</v>
      </c>
      <c r="L31" s="33"/>
      <c r="M31" s="77"/>
      <c r="N31" s="20"/>
      <c r="O31" s="20"/>
      <c r="P31" s="20"/>
      <c r="Q31" s="20"/>
      <c r="R31" s="73">
        <v>24</v>
      </c>
      <c r="S31" s="73" t="s">
        <v>112</v>
      </c>
      <c r="T31" s="1"/>
      <c r="U31" s="4"/>
      <c r="V31" s="3"/>
      <c r="W31" s="2"/>
      <c r="X31" s="1"/>
      <c r="Y31" s="1"/>
      <c r="Z31" s="3"/>
      <c r="AA31" s="1"/>
      <c r="AB31" s="1"/>
      <c r="AC31" s="2"/>
      <c r="AD31" s="3"/>
      <c r="AE31" s="2"/>
    </row>
    <row r="32" spans="1:31" s="35" customFormat="1" ht="15.75" customHeight="1">
      <c r="A32" s="32"/>
      <c r="B32" s="55">
        <v>1500</v>
      </c>
      <c r="C32" s="33"/>
      <c r="D32" s="10">
        <f t="shared" si="0"/>
        <v>0.8479156312627342</v>
      </c>
      <c r="E32" s="45" t="s">
        <v>4</v>
      </c>
      <c r="F32" s="41" t="s">
        <v>2</v>
      </c>
      <c r="G32" s="10">
        <f t="shared" si="1"/>
        <v>0.5653000141437795</v>
      </c>
      <c r="H32" s="46" t="s">
        <v>4</v>
      </c>
      <c r="I32" s="33"/>
      <c r="J32" s="11" t="str">
        <f>IF(G32&gt;10,"Constellations,Comètes,Rassemblement planétaire,Chapelet Éclipse",IF(G32&gt;2.2,"Hyades,Sac à charbon,GNM ou PNM,Grand Champ,A1656,A262,C20",IF(G32&gt;1.2,"C14,C33,C34,C49,Cr399,IC1396,IC2118,IC4756,IC434/B33",IF(G32&gt;0.62,"N1647,N2024,N2232,N2451,N6940,Lune,Soleil",IF(G32&gt;0.42,"C16,C27,C50,C59,C62,C65,C70,C71,C75,C83,C86,C93,Mel15",IF(G32&gt;0.32,"C10,C11,C26,C32,C38,C76,C77,C79,C82,C100,C101,C108",IF(G32&gt;0.22,"M2,M11,M13,M21,M36,M45,M50,M51,M52,M63,M83",IF(G32&gt;0.12,"M74,M77,M78,M82,M90,M92,M95,M98,M104,M108,Planètes","C47,C48,C55,C56,C60,C61,C66,C68,C69,C74,C90,C98,C109,M9"))))))))</f>
        <v>C16,C27,C50,C59,C62,C65,C70,C71,C75,C83,C86,C93,Mel15</v>
      </c>
      <c r="K32" s="80">
        <f t="shared" si="2"/>
        <v>0.7141333333333334</v>
      </c>
      <c r="L32" s="33"/>
      <c r="M32" s="77"/>
      <c r="N32" s="20"/>
      <c r="O32" s="20"/>
      <c r="P32" s="20"/>
      <c r="Q32" s="20"/>
      <c r="R32" s="73">
        <v>25</v>
      </c>
      <c r="S32" s="73" t="s">
        <v>113</v>
      </c>
      <c r="T32" s="1"/>
      <c r="U32" s="4"/>
      <c r="V32" s="3"/>
      <c r="W32" s="2"/>
      <c r="X32" s="1"/>
      <c r="Y32" s="1"/>
      <c r="Z32" s="3"/>
      <c r="AA32" s="1"/>
      <c r="AB32" s="1"/>
      <c r="AC32" s="2"/>
      <c r="AD32" s="3"/>
      <c r="AE32" s="2"/>
    </row>
    <row r="33" spans="1:31" s="35" customFormat="1" ht="15.75" customHeight="1">
      <c r="A33" s="32"/>
      <c r="B33" s="55">
        <v>2000</v>
      </c>
      <c r="C33" s="33"/>
      <c r="D33" s="10">
        <f t="shared" si="0"/>
        <v>0.6359570346979012</v>
      </c>
      <c r="E33" s="45" t="s">
        <v>4</v>
      </c>
      <c r="F33" s="41" t="s">
        <v>2</v>
      </c>
      <c r="G33" s="10">
        <f t="shared" si="1"/>
        <v>0.4239810294427595</v>
      </c>
      <c r="H33" s="46" t="s">
        <v>4</v>
      </c>
      <c r="I33" s="33"/>
      <c r="J33" s="11" t="str">
        <f>IF(G33&gt;10,"Constellations,Comètes,Rassemblement planétaire,Chapelet Éclipse",IF(G33&gt;2.2,"C41,C92,C99,Cr70,IC2118,M31,M76,Mel111,Mel20,N1499,Sh2276",IF(G33&gt;1.2,"M7,M8,M33,M42,M44,M45,N2264,St1,St2",IF(G33&gt;0.62,"A1367,A2065,A2151,C9,C28,C31,C72,C80,C85,C91,C96,C102",IF(G33&gt;0.42,"M4,M16,M20,M23,M35,M37,M38,M43,M46,M93,M101,M102,N1981",IF(G33&gt;0.32,"M3,M5,M6,M22,M26,M55,M81,M106,N3628,C3,C4,C5,C7",IF(G33&gt;0.22,"C1,C12,C13,C17,C18,C19,C23,C30,C36,C51,C57,C58",IF(G33&gt;0.12,"C37,C43,C45,C52,C53,C54,C64,C67,C81,C84,C87,M109,M110","M14,M19,M24,M30,M32,M49,M53,M56,M57,M58,M59,M60,M61,M62"))))))))</f>
        <v>M4,M16,M20,M23,M35,M37,M38,M43,M46,M93,M101,M102,N1981</v>
      </c>
      <c r="K33" s="80">
        <f t="shared" si="2"/>
        <v>0.5356000000000001</v>
      </c>
      <c r="L33" s="33"/>
      <c r="M33" s="77"/>
      <c r="N33" s="20"/>
      <c r="O33" s="20"/>
      <c r="P33" s="20"/>
      <c r="Q33" s="20"/>
      <c r="R33" s="73">
        <v>26</v>
      </c>
      <c r="S33" s="73" t="s">
        <v>114</v>
      </c>
      <c r="T33" s="1"/>
      <c r="U33" s="4"/>
      <c r="V33" s="3"/>
      <c r="W33" s="2"/>
      <c r="X33" s="1"/>
      <c r="Y33" s="1"/>
      <c r="Z33" s="3"/>
      <c r="AA33" s="1"/>
      <c r="AB33" s="1"/>
      <c r="AC33" s="2"/>
      <c r="AD33" s="3"/>
      <c r="AE33" s="2"/>
    </row>
    <row r="34" spans="1:31" s="35" customFormat="1" ht="15.75" customHeight="1">
      <c r="A34" s="32"/>
      <c r="B34" s="55">
        <v>3000</v>
      </c>
      <c r="C34" s="33"/>
      <c r="D34" s="10">
        <f t="shared" si="0"/>
        <v>0.4239810294427595</v>
      </c>
      <c r="E34" s="45" t="s">
        <v>4</v>
      </c>
      <c r="F34" s="41" t="s">
        <v>2</v>
      </c>
      <c r="G34" s="10">
        <f t="shared" si="1"/>
        <v>0.28265688586592974</v>
      </c>
      <c r="H34" s="46" t="s">
        <v>4</v>
      </c>
      <c r="I34" s="33"/>
      <c r="J34" s="11" t="str">
        <f>IF(G34&gt;10,"Constellations,Comètes,Rassemblement planétaire,Chapelet Éclipse",IF(G34&gt;2.2,"Hyades,Sac à charbon,GNM ou PNM,Grand Champ,A1656,A262,C20",IF(G34&gt;1.2,"C14,C33,C34,C49,Cr399,IC1396,IC2118,IC4756,IC434/B33",IF(G34&gt;0.62,"C103,C106,Cr140,M17,M25,M34,M39,M40,M41,M47,M48,M67",IF(G34&gt;0.42,"C16,C27,C50,C59,C62,C65,C70,C71,C75,C83,C86,C93,Mel15",IF(G34&gt;0.32,"C10,C11,C26,C32,C38,C76,C77,C79,C82,C100,C101,C108",IF(G34&gt;0.22,"C63,C73,C78,C88,C89,C94,C95,C97,C104,C105,C107",IF(G34&gt;0.12,"M1,M10,M12,M15,M18,M27,M28,M29,M54,M64,M65,M66,M71","M68,M69,M70,M72,M73,M75,M79,M80,M84,M85,M86,M87,M88,M89"))))))))</f>
        <v>C63,C73,C78,C88,C89,C94,C95,C97,C104,C105,C107</v>
      </c>
      <c r="K34" s="80">
        <f t="shared" si="2"/>
        <v>0.3570666666666667</v>
      </c>
      <c r="L34" s="33"/>
      <c r="M34" s="77"/>
      <c r="N34" s="20"/>
      <c r="O34" s="20"/>
      <c r="P34" s="20"/>
      <c r="Q34" s="20"/>
      <c r="R34" s="73">
        <v>27</v>
      </c>
      <c r="S34" s="73" t="s">
        <v>115</v>
      </c>
      <c r="T34" s="1"/>
      <c r="U34" s="4"/>
      <c r="V34" s="3"/>
      <c r="W34" s="2"/>
      <c r="X34" s="1"/>
      <c r="Y34" s="1"/>
      <c r="Z34" s="3"/>
      <c r="AA34" s="1"/>
      <c r="AB34" s="1"/>
      <c r="AC34" s="2"/>
      <c r="AD34" s="3"/>
      <c r="AE34" s="2"/>
    </row>
    <row r="35" spans="1:31" s="35" customFormat="1" ht="15.75" customHeight="1">
      <c r="A35" s="32"/>
      <c r="B35" s="55">
        <v>4000</v>
      </c>
      <c r="C35" s="33"/>
      <c r="D35" s="10">
        <f t="shared" si="0"/>
        <v>0.3179883113794376</v>
      </c>
      <c r="E35" s="45" t="s">
        <v>4</v>
      </c>
      <c r="F35" s="41" t="s">
        <v>2</v>
      </c>
      <c r="G35" s="10">
        <f t="shared" si="1"/>
        <v>0.21199341680531086</v>
      </c>
      <c r="H35" s="46" t="s">
        <v>4</v>
      </c>
      <c r="I35" s="33"/>
      <c r="J35" s="11" t="str">
        <f>IF(G35&gt;10,"Constellations,Comètes,Rassemblement planétaire,Chapelet Éclipse",IF(G35&gt;2.2,"C41,C92,C99,Cr70,IC2118,M31,M76,Mel111,Mel20,N1499,Sh2276",IF(G35&gt;1.2,"M7,M8,M33,M42,M44,M45,N2264,St1,St2",IF(G35&gt;0.62,"C103,C106,Cr140,M17,M25,M34,M39,M40,M41,M47,M48,M67",IF(G35&gt;0.42,"M4,M16,M20,M23,M35,M37,M38,M43,M46,M93,M101,M102,N1981",IF(G35&gt;0.32,"M3,M5,M6,M22,M26,M55,M81,M106,N3628,C3,C4,C5,C7",IF(G35&gt;0.22,"C63,C73,C78,C88,C89,C94,C95,C97,C104,C105,C107",IF(G35&gt;0.12,"M1,M10,M12,M15,M18,M27,M28,M29,M54,M64,M65,M66,M71","C2,C6,C8,C15,C21,C22,C24,C25,C29,C35,C39,C40,C42,C44,C46"))))))))</f>
        <v>M1,M10,M12,M15,M18,M27,M28,M29,M54,M64,M65,M66,M71</v>
      </c>
      <c r="K35" s="80">
        <f t="shared" si="2"/>
        <v>0.26780000000000004</v>
      </c>
      <c r="L35" s="33"/>
      <c r="M35" s="77"/>
      <c r="N35" s="20"/>
      <c r="O35" s="20"/>
      <c r="P35" s="20"/>
      <c r="Q35" s="20"/>
      <c r="R35" s="73">
        <v>28</v>
      </c>
      <c r="S35" s="73" t="s">
        <v>116</v>
      </c>
      <c r="T35" s="1"/>
      <c r="U35" s="4"/>
      <c r="V35" s="3"/>
      <c r="W35" s="2"/>
      <c r="X35" s="1"/>
      <c r="Y35" s="1"/>
      <c r="Z35" s="3"/>
      <c r="AA35" s="1"/>
      <c r="AB35" s="1"/>
      <c r="AC35" s="2"/>
      <c r="AD35" s="3"/>
      <c r="AE35" s="2"/>
    </row>
    <row r="36" spans="1:31" s="35" customFormat="1" ht="15.75" customHeight="1">
      <c r="A36" s="32"/>
      <c r="B36" s="55">
        <v>5000</v>
      </c>
      <c r="C36" s="33"/>
      <c r="D36" s="10">
        <f t="shared" si="0"/>
        <v>0.25439158938886103</v>
      </c>
      <c r="E36" s="45" t="s">
        <v>4</v>
      </c>
      <c r="F36" s="41" t="s">
        <v>2</v>
      </c>
      <c r="G36" s="10">
        <f t="shared" si="1"/>
        <v>0.16959501205199506</v>
      </c>
      <c r="H36" s="46" t="s">
        <v>4</v>
      </c>
      <c r="I36" s="33"/>
      <c r="J36" s="11" t="str">
        <f>IF(G36&gt;10,"Constellations,Comètes,Rassemblement planétaire,Chapelet Éclipse",IF(G36&gt;2.2,"Hyades,Sac à charbon,GNM ou PNM,Grand Champ,A1656,A262,C20",IF(G36&gt;1.2,"C14,C33,C34,C49,Cr399,IC1396,IC2118,IC4756,IC434/B33",IF(G36&gt;0.62,"N1647,N2024,N2232,N2451,N6940,Lune,Soleil",IF(G36&gt;0.42,"C16,C27,C50,C59,C62,C65,C70,C71,C75,C83,C86,C93,Mel15",IF(G36&gt;0.32,"C10,C11,C26,C32,C38,C76,C77,C79,C82,C100,C101,C108",IF(G36&gt;0.22,"M2,M11,M13,M21,M36,M45,M50,M51,M52,M63,M83",IF(G36&gt;0.12,"M74,M77,M78,M82,M90,M92,M95,M98,M104,M108,Planètes","C47,C48,C55,C56,C60,C61,C66,C68,C69,C74,C90,C98,C109,M9"))))))))</f>
        <v>M74,M77,M78,M82,M90,M92,M95,M98,M104,M108,Planètes</v>
      </c>
      <c r="K36" s="80">
        <f t="shared" si="2"/>
        <v>0.21424</v>
      </c>
      <c r="L36" s="33"/>
      <c r="M36" s="77"/>
      <c r="N36" s="20"/>
      <c r="O36" s="20"/>
      <c r="P36" s="20"/>
      <c r="Q36" s="20"/>
      <c r="R36" s="73">
        <v>29</v>
      </c>
      <c r="S36" s="73" t="s">
        <v>117</v>
      </c>
      <c r="T36" s="1"/>
      <c r="U36" s="2"/>
      <c r="V36" s="3"/>
      <c r="W36" s="4"/>
      <c r="X36" s="4"/>
      <c r="Y36" s="1"/>
      <c r="Z36" s="3"/>
      <c r="AA36" s="1"/>
      <c r="AB36" s="1"/>
      <c r="AC36" s="2"/>
      <c r="AD36" s="3"/>
      <c r="AE36" s="2"/>
    </row>
    <row r="37" spans="1:31" s="35" customFormat="1" ht="15.75" customHeight="1">
      <c r="A37" s="32"/>
      <c r="B37" s="55">
        <v>6000</v>
      </c>
      <c r="C37" s="33"/>
      <c r="D37" s="10">
        <f t="shared" si="0"/>
        <v>0.21199341680531084</v>
      </c>
      <c r="E37" s="45" t="s">
        <v>4</v>
      </c>
      <c r="F37" s="41" t="s">
        <v>2</v>
      </c>
      <c r="G37" s="10">
        <f t="shared" si="1"/>
        <v>0.14132930282930434</v>
      </c>
      <c r="H37" s="46" t="s">
        <v>4</v>
      </c>
      <c r="I37" s="33"/>
      <c r="J37" s="11" t="str">
        <f>IF(G37&gt;10,"Constellations,Comètes,Rassemblement planétaire,Chapelet Éclipse",IF(G37&gt;2.2,"C41,C92,C99,Cr70,IC2118,M31,M76,Mel111,Mel20,N1499,Sh2276",IF(G37&gt;1.2,"M7,M8,M33,M42,M44,M45,N2264,St1,St2",IF(G37&gt;0.62,"A1367,A2065,A2151,C9,C28,C31,C72,C80,C85,C91,C96,C102",IF(G37&gt;0.42,"M4,M16,M20,M23,M35,M37,M38,M43,M46,M93,M101,M102,N1981",IF(G37&gt;0.32,"M3,M5,M6,M22,M26,M55,M81,M106,N3628,C3,C4,C5,C7",IF(G37&gt;0.22,"C1,C12,C13,C17,C18,C19,C23,C30,C36,C51,C57,C58",IF(G37&gt;0.12,"C37,C43,C45,C52,C53,C54,C64,C67,C81,C84,C87,M109,M110","M14,M19,M24,M30,M32,M49,M53,M56,M57,M58,M59,M60,M61,M62"))))))))</f>
        <v>C37,C43,C45,C52,C53,C54,C64,C67,C81,C84,C87,M109,M110</v>
      </c>
      <c r="K37" s="80">
        <f t="shared" si="2"/>
        <v>0.17853333333333335</v>
      </c>
      <c r="L37" s="33"/>
      <c r="M37" s="77"/>
      <c r="N37" s="20"/>
      <c r="O37" s="20"/>
      <c r="P37" s="20"/>
      <c r="Q37" s="20"/>
      <c r="R37" s="73">
        <v>30</v>
      </c>
      <c r="S37" s="73" t="s">
        <v>118</v>
      </c>
      <c r="T37" s="1"/>
      <c r="U37" s="2"/>
      <c r="V37" s="3"/>
      <c r="W37" s="4"/>
      <c r="X37" s="4"/>
      <c r="Y37" s="1"/>
      <c r="Z37" s="3"/>
      <c r="AA37" s="1"/>
      <c r="AB37" s="1"/>
      <c r="AC37" s="2"/>
      <c r="AD37" s="3"/>
      <c r="AE37" s="2"/>
    </row>
    <row r="38" spans="1:31" s="35" customFormat="1" ht="15.75" customHeight="1">
      <c r="A38" s="32"/>
      <c r="B38" s="55">
        <v>8000</v>
      </c>
      <c r="C38" s="33"/>
      <c r="D38" s="10">
        <f t="shared" si="0"/>
        <v>0.1589953800283754</v>
      </c>
      <c r="E38" s="45"/>
      <c r="F38" s="41" t="s">
        <v>2</v>
      </c>
      <c r="G38" s="10">
        <f t="shared" si="1"/>
        <v>0.10599707117432064</v>
      </c>
      <c r="H38" s="46" t="s">
        <v>4</v>
      </c>
      <c r="I38" s="33"/>
      <c r="J38" s="11" t="str">
        <f>IF(G38&gt;10,"Constellations,Comètes,Rassemblement planétaire,Chapelet Éclipse",IF(G38&gt;2.2,"Hyades,Sac à charbon,GNM ou PNM,Grand Champ,A1656,A262,C20",IF(G38&gt;1.2,"C14,C33,C34,C49,Cr399,IC1396,IC2118,IC4756,IC434/B33",IF(G38&gt;0.62,"C103,C106,Cr140,M17,M25,M34,M39,M40,M41,M47,M48,M67",IF(G38&gt;0.42,"C16,C27,C50,C59,C62,C65,C70,C71,C75,C83,C86,C93,Mel15",IF(G38&gt;0.32,"C10,C11,C26,C32,C38,C76,C77,C79,C82,C100,C101,C108",IF(G38&gt;0.22,"C63,C73,C78,C88,C89,C94,C95,C97,C104,C105,C107",IF(G38&gt;0.12,"M1,M10,M12,M15,M18,M27,M28,M29,M54,M64,M65,M66,M71","M68,M69,M70,M72,M73,M75,M79,M80,M84,M85,M86,M87,M88,M89"))))))))</f>
        <v>M68,M69,M70,M72,M73,M75,M79,M80,M84,M85,M86,M87,M88,M89</v>
      </c>
      <c r="K38" s="80">
        <f t="shared" si="2"/>
        <v>0.13390000000000002</v>
      </c>
      <c r="L38" s="33"/>
      <c r="M38" s="77"/>
      <c r="N38" s="20"/>
      <c r="O38" s="20"/>
      <c r="P38" s="20"/>
      <c r="Q38" s="20"/>
      <c r="R38" s="73">
        <v>31</v>
      </c>
      <c r="S38" s="73" t="s">
        <v>119</v>
      </c>
      <c r="T38" s="1"/>
      <c r="U38" s="2"/>
      <c r="V38" s="3"/>
      <c r="W38" s="4"/>
      <c r="X38" s="4"/>
      <c r="Y38" s="1"/>
      <c r="Z38" s="3"/>
      <c r="AA38" s="1"/>
      <c r="AB38" s="1"/>
      <c r="AC38" s="2"/>
      <c r="AD38" s="3"/>
      <c r="AE38" s="2"/>
    </row>
    <row r="39" spans="1:31" s="35" customFormat="1" ht="15.75" customHeight="1">
      <c r="A39" s="32"/>
      <c r="B39" s="55">
        <v>9000</v>
      </c>
      <c r="C39" s="33"/>
      <c r="D39" s="10">
        <f t="shared" si="0"/>
        <v>0.1413293028293043</v>
      </c>
      <c r="E39" s="45"/>
      <c r="F39" s="41"/>
      <c r="G39" s="10">
        <f t="shared" si="1"/>
        <v>0.09421964138095609</v>
      </c>
      <c r="H39" s="46"/>
      <c r="I39" s="33"/>
      <c r="J39" s="11" t="str">
        <f>IF(G39&gt;10,"Constellations,Comètes,Rassemblement planétaire,Chapelet Éclipse",IF(G39&gt;2.2,"C41,C92,C99,Cr70,IC2118,M31,M76,Mel111,Mel20,N1499,Sh2276",IF(G39&gt;1.2,"M7,M8,M33,M42,M44,M45,N2264,St1,St2",IF(G39&gt;0.62,"N1647,N2024,N2232,N2451,N6940,Lune,Soleil",IF(G39&gt;0.42,"M4,M16,M20,M23,M35,M37,M38,M43,M46,M93,M101,M102,N1981",IF(G39&gt;0.32,"M3,M5,M6,M22,M26,M55,M81,M106,N3628,C3,C4,C5,C7",IF(G39&gt;0.22,"M2,M11,M13,M21,M36,M45,M50,M51,M52,M63,M83",IF(G39&gt;0.12,"M74,M77,M78,M82,M90,M92,M95,M98,M104,M108,Planètes","M91,M94,M96,M97,M99,M100,M103,M105,M107,N1300,Planètes"))))))))</f>
        <v>M91,M94,M96,M97,M99,M100,M103,M105,M107,N1300,Planètes</v>
      </c>
      <c r="K39" s="80">
        <f t="shared" si="2"/>
        <v>0.11902222222222222</v>
      </c>
      <c r="L39" s="33"/>
      <c r="M39" s="77"/>
      <c r="N39" s="20"/>
      <c r="O39" s="20"/>
      <c r="P39" s="20"/>
      <c r="Q39" s="20"/>
      <c r="R39" s="73">
        <v>32</v>
      </c>
      <c r="S39" s="73" t="s">
        <v>120</v>
      </c>
      <c r="T39" s="1"/>
      <c r="U39" s="2"/>
      <c r="V39" s="3"/>
      <c r="W39" s="4"/>
      <c r="X39" s="4"/>
      <c r="Y39" s="1"/>
      <c r="Z39" s="3"/>
      <c r="AA39" s="1"/>
      <c r="AB39" s="1"/>
      <c r="AC39" s="2"/>
      <c r="AD39" s="3"/>
      <c r="AE39" s="2"/>
    </row>
    <row r="40" spans="1:31" s="35" customFormat="1" ht="15.75" customHeight="1">
      <c r="A40" s="32"/>
      <c r="B40" s="55">
        <v>10000</v>
      </c>
      <c r="C40" s="33"/>
      <c r="D40" s="10">
        <f t="shared" si="0"/>
        <v>0.12719642156103603</v>
      </c>
      <c r="E40" s="45" t="s">
        <v>4</v>
      </c>
      <c r="F40" s="41" t="s">
        <v>2</v>
      </c>
      <c r="G40" s="10">
        <f t="shared" si="1"/>
        <v>0.08479769176577664</v>
      </c>
      <c r="H40" s="46" t="s">
        <v>4</v>
      </c>
      <c r="I40" s="33"/>
      <c r="J40" s="11" t="str">
        <f>IF(G40&gt;10,"Constellations,Comètes,Rassemblement planétaire,Chapelet Éclipse",IF(G40&gt;2.2,"C41,C92,C99,Cr70,IC2118,M31,M76,Mel111,Mel20,N1499,Sh2276",IF(G40&gt;1.2,"M7,M8,M33,M42,M44,M45,N2264,St1,St2",IF(G40&gt;0.62,"C103,C106,Cr140,M17,M25,M34,M39,M40,M41,M47,M48,M67",IF(G40&gt;0.42,"M4,M16,M20,M23,M35,M37,M38,M43,M46,M93,M101,M102,N1981",IF(G40&gt;0.32,"M3,M5,M6,M22,M26,M55,M81,M106,N3628,C3,C4,C5,C7",IF(G40&gt;0.22,"C63,C73,C78,C88,C89,C94,C95,C97,C104,C105,C107",IF(G40&gt;0.12,"M1,M10,M12,M15,M18,M27,M28,M29,M54,M64,M65,M66,M71","C2,C6,C8,C15,C21,C22,C24,C25,C29,C35,C39,C40,C42,C44,C46"))))))))</f>
        <v>C2,C6,C8,C15,C21,C22,C24,C25,C29,C35,C39,C40,C42,C44,C46</v>
      </c>
      <c r="K40" s="80">
        <f t="shared" si="2"/>
        <v>0.10712</v>
      </c>
      <c r="L40" s="33"/>
      <c r="M40" s="77"/>
      <c r="N40" s="20"/>
      <c r="O40" s="20"/>
      <c r="P40" s="20"/>
      <c r="Q40" s="20"/>
      <c r="R40" s="73">
        <v>33</v>
      </c>
      <c r="S40" s="73" t="s">
        <v>121</v>
      </c>
      <c r="T40" s="1"/>
      <c r="U40" s="2"/>
      <c r="V40" s="3"/>
      <c r="W40" s="4"/>
      <c r="X40" s="4"/>
      <c r="Y40" s="1"/>
      <c r="Z40" s="3"/>
      <c r="AA40" s="1"/>
      <c r="AB40" s="1"/>
      <c r="AC40" s="2"/>
      <c r="AD40" s="3"/>
      <c r="AE40" s="2"/>
    </row>
    <row r="41" spans="1:31" s="35" customFormat="1" ht="15.7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8"/>
      <c r="L41" s="33"/>
      <c r="M41" s="77"/>
      <c r="N41" s="20"/>
      <c r="O41" s="20"/>
      <c r="P41" s="20"/>
      <c r="Q41" s="20"/>
      <c r="R41" s="73">
        <v>34</v>
      </c>
      <c r="S41" s="73" t="s">
        <v>122</v>
      </c>
      <c r="T41" s="1"/>
      <c r="U41" s="2"/>
      <c r="V41" s="3"/>
      <c r="W41" s="4"/>
      <c r="X41" s="4"/>
      <c r="Y41" s="1"/>
      <c r="Z41" s="3"/>
      <c r="AA41" s="1"/>
      <c r="AB41" s="1"/>
      <c r="AC41" s="2"/>
      <c r="AD41" s="3"/>
      <c r="AE41" s="2"/>
    </row>
    <row r="42" spans="1:31" s="35" customFormat="1" ht="15.75" customHeight="1">
      <c r="A42" s="32"/>
      <c r="B42" s="83" t="s">
        <v>47</v>
      </c>
      <c r="C42" s="83"/>
      <c r="D42" s="83"/>
      <c r="E42" s="83"/>
      <c r="F42" s="83"/>
      <c r="G42" s="83"/>
      <c r="H42" s="83"/>
      <c r="I42" s="83"/>
      <c r="J42" s="83"/>
      <c r="K42" s="83"/>
      <c r="L42" s="33"/>
      <c r="M42" s="77"/>
      <c r="N42" s="20"/>
      <c r="O42" s="20"/>
      <c r="P42" s="20"/>
      <c r="Q42" s="20"/>
      <c r="R42" s="73">
        <v>35</v>
      </c>
      <c r="S42" s="73" t="s">
        <v>123</v>
      </c>
      <c r="T42" s="1"/>
      <c r="U42" s="2"/>
      <c r="V42" s="3"/>
      <c r="W42" s="4"/>
      <c r="X42" s="4"/>
      <c r="Y42" s="1"/>
      <c r="Z42" s="3"/>
      <c r="AA42" s="1"/>
      <c r="AB42" s="1"/>
      <c r="AC42" s="2"/>
      <c r="AD42" s="3"/>
      <c r="AE42" s="2"/>
    </row>
    <row r="43" spans="1:31" s="35" customFormat="1" ht="15.75" customHeight="1">
      <c r="A43" s="32"/>
      <c r="B43" s="84" t="s">
        <v>48</v>
      </c>
      <c r="C43" s="84"/>
      <c r="D43" s="84"/>
      <c r="E43" s="84"/>
      <c r="F43" s="84"/>
      <c r="G43" s="84"/>
      <c r="H43" s="84"/>
      <c r="I43" s="84"/>
      <c r="J43" s="84"/>
      <c r="K43" s="84"/>
      <c r="L43" s="33"/>
      <c r="M43" s="77"/>
      <c r="N43" s="20"/>
      <c r="O43" s="20"/>
      <c r="P43" s="20"/>
      <c r="Q43" s="20"/>
      <c r="R43" s="73">
        <v>36</v>
      </c>
      <c r="S43" s="73" t="s">
        <v>124</v>
      </c>
      <c r="T43" s="1"/>
      <c r="U43" s="2"/>
      <c r="V43" s="3"/>
      <c r="W43" s="4"/>
      <c r="X43" s="4"/>
      <c r="Y43" s="1"/>
      <c r="Z43" s="3"/>
      <c r="AA43" s="1"/>
      <c r="AB43" s="1"/>
      <c r="AC43" s="2"/>
      <c r="AD43" s="3"/>
      <c r="AE43" s="2"/>
    </row>
    <row r="44" spans="1:31" s="35" customFormat="1" ht="15.75" customHeight="1">
      <c r="A44" s="32"/>
      <c r="B44" s="48" t="s">
        <v>76</v>
      </c>
      <c r="C44" s="49"/>
      <c r="D44" s="49"/>
      <c r="E44" s="49"/>
      <c r="F44" s="49"/>
      <c r="G44" s="49"/>
      <c r="H44" s="49"/>
      <c r="I44" s="49"/>
      <c r="J44" s="49"/>
      <c r="K44" s="82" t="s">
        <v>277</v>
      </c>
      <c r="L44" s="33"/>
      <c r="M44" s="77"/>
      <c r="N44" s="20"/>
      <c r="O44" s="20"/>
      <c r="P44" s="20"/>
      <c r="Q44" s="20"/>
      <c r="R44" s="73">
        <v>37</v>
      </c>
      <c r="S44" s="73" t="s">
        <v>125</v>
      </c>
      <c r="T44" s="1"/>
      <c r="U44" s="2"/>
      <c r="V44" s="3"/>
      <c r="W44" s="4"/>
      <c r="X44" s="4"/>
      <c r="Y44" s="1"/>
      <c r="Z44" s="3"/>
      <c r="AA44" s="1"/>
      <c r="AB44" s="1"/>
      <c r="AC44" s="2"/>
      <c r="AD44" s="3"/>
      <c r="AE44" s="2"/>
    </row>
    <row r="45" spans="1:31" s="35" customFormat="1" ht="15.75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8"/>
      <c r="L45" s="33"/>
      <c r="M45" s="77"/>
      <c r="N45" s="20"/>
      <c r="O45" s="20"/>
      <c r="P45" s="20"/>
      <c r="Q45" s="20"/>
      <c r="R45" s="73">
        <v>38</v>
      </c>
      <c r="S45" s="73" t="s">
        <v>126</v>
      </c>
      <c r="T45" s="1"/>
      <c r="U45" s="2"/>
      <c r="V45" s="3"/>
      <c r="W45" s="4"/>
      <c r="X45" s="4"/>
      <c r="Y45" s="1"/>
      <c r="Z45" s="3"/>
      <c r="AA45" s="1"/>
      <c r="AB45" s="1"/>
      <c r="AC45" s="2"/>
      <c r="AD45" s="3"/>
      <c r="AE45" s="2"/>
    </row>
    <row r="46" spans="18:19" ht="15.75" customHeight="1">
      <c r="R46" s="73">
        <v>39</v>
      </c>
      <c r="S46" s="73" t="s">
        <v>127</v>
      </c>
    </row>
    <row r="47" spans="1:19" ht="15.75" customHeight="1">
      <c r="A47" s="52"/>
      <c r="C47" s="53"/>
      <c r="D47" s="53"/>
      <c r="E47" s="53"/>
      <c r="F47" s="53"/>
      <c r="G47" s="53"/>
      <c r="H47" s="53"/>
      <c r="I47" s="53"/>
      <c r="J47" s="53"/>
      <c r="K47" s="53"/>
      <c r="L47" s="24"/>
      <c r="R47" s="73">
        <v>40</v>
      </c>
      <c r="S47" s="73" t="s">
        <v>128</v>
      </c>
    </row>
    <row r="48" spans="18:19" ht="15.75" customHeight="1">
      <c r="R48" s="73">
        <v>41</v>
      </c>
      <c r="S48" s="73" t="s">
        <v>129</v>
      </c>
    </row>
    <row r="49" spans="18:19" ht="15.75" customHeight="1">
      <c r="R49" s="73">
        <v>42</v>
      </c>
      <c r="S49" s="73" t="s">
        <v>130</v>
      </c>
    </row>
    <row r="50" spans="18:19" ht="15.75" customHeight="1">
      <c r="R50" s="73">
        <v>43</v>
      </c>
      <c r="S50" s="73" t="s">
        <v>131</v>
      </c>
    </row>
    <row r="51" spans="18:19" ht="15.75" customHeight="1">
      <c r="R51" s="73">
        <v>44</v>
      </c>
      <c r="S51" s="73" t="s">
        <v>132</v>
      </c>
    </row>
    <row r="52" spans="18:19" ht="15.75" customHeight="1">
      <c r="R52" s="73">
        <v>45</v>
      </c>
      <c r="S52" s="73" t="s">
        <v>133</v>
      </c>
    </row>
    <row r="53" spans="18:19" ht="15.75" customHeight="1">
      <c r="R53" s="73">
        <v>46</v>
      </c>
      <c r="S53" s="73" t="s">
        <v>134</v>
      </c>
    </row>
    <row r="54" spans="18:19" ht="15.75" customHeight="1">
      <c r="R54" s="73">
        <v>47</v>
      </c>
      <c r="S54" s="73" t="s">
        <v>135</v>
      </c>
    </row>
    <row r="55" spans="18:19" ht="15.75" customHeight="1">
      <c r="R55" s="73">
        <v>48</v>
      </c>
      <c r="S55" s="73" t="s">
        <v>136</v>
      </c>
    </row>
    <row r="56" spans="18:19" ht="15.75" customHeight="1">
      <c r="R56" s="73">
        <v>49</v>
      </c>
      <c r="S56" s="73" t="s">
        <v>137</v>
      </c>
    </row>
    <row r="57" spans="18:19" ht="15.75" customHeight="1">
      <c r="R57" s="73">
        <v>50</v>
      </c>
      <c r="S57" s="73" t="s">
        <v>138</v>
      </c>
    </row>
    <row r="58" spans="18:19" ht="15.75" customHeight="1">
      <c r="R58" s="73">
        <v>51</v>
      </c>
      <c r="S58" s="73" t="s">
        <v>139</v>
      </c>
    </row>
    <row r="59" spans="18:19" ht="15.75" customHeight="1">
      <c r="R59" s="73">
        <v>52</v>
      </c>
      <c r="S59" s="73" t="s">
        <v>140</v>
      </c>
    </row>
    <row r="60" spans="18:19" ht="15.75" customHeight="1">
      <c r="R60" s="73">
        <v>53</v>
      </c>
      <c r="S60" s="73" t="s">
        <v>141</v>
      </c>
    </row>
    <row r="61" spans="18:19" ht="15.75" customHeight="1">
      <c r="R61" s="73">
        <v>54</v>
      </c>
      <c r="S61" s="73" t="s">
        <v>142</v>
      </c>
    </row>
    <row r="62" spans="18:19" ht="15.75" customHeight="1">
      <c r="R62" s="73">
        <v>55</v>
      </c>
      <c r="S62" s="73" t="s">
        <v>143</v>
      </c>
    </row>
    <row r="63" spans="18:19" ht="15.75" customHeight="1">
      <c r="R63" s="73">
        <v>56</v>
      </c>
      <c r="S63" s="73" t="s">
        <v>144</v>
      </c>
    </row>
    <row r="64" spans="18:19" ht="15.75" customHeight="1">
      <c r="R64" s="73">
        <v>57</v>
      </c>
      <c r="S64" s="73" t="s">
        <v>145</v>
      </c>
    </row>
    <row r="65" spans="18:19" ht="15.75" customHeight="1">
      <c r="R65" s="73">
        <v>58</v>
      </c>
      <c r="S65" s="73" t="s">
        <v>146</v>
      </c>
    </row>
    <row r="66" spans="18:19" ht="15.75" customHeight="1">
      <c r="R66" s="73">
        <v>59</v>
      </c>
      <c r="S66" s="73" t="s">
        <v>147</v>
      </c>
    </row>
    <row r="67" spans="18:19" ht="15.75" customHeight="1">
      <c r="R67" s="73">
        <v>60</v>
      </c>
      <c r="S67" s="73" t="s">
        <v>148</v>
      </c>
    </row>
    <row r="68" spans="18:19" ht="15.75" customHeight="1">
      <c r="R68" s="73">
        <v>61</v>
      </c>
      <c r="S68" s="73" t="s">
        <v>149</v>
      </c>
    </row>
    <row r="69" spans="18:19" ht="15.75" customHeight="1">
      <c r="R69" s="73">
        <v>62</v>
      </c>
      <c r="S69" s="73" t="s">
        <v>150</v>
      </c>
    </row>
    <row r="70" spans="18:19" ht="15.75" customHeight="1">
      <c r="R70" s="73">
        <v>63</v>
      </c>
      <c r="S70" s="73" t="s">
        <v>151</v>
      </c>
    </row>
    <row r="71" spans="18:19" ht="15.75" customHeight="1">
      <c r="R71" s="73">
        <v>64</v>
      </c>
      <c r="S71" s="73" t="s">
        <v>152</v>
      </c>
    </row>
    <row r="72" spans="18:19" ht="15.75" customHeight="1">
      <c r="R72" s="73">
        <v>65</v>
      </c>
      <c r="S72" s="73" t="s">
        <v>153</v>
      </c>
    </row>
    <row r="73" spans="18:19" ht="15.75" customHeight="1">
      <c r="R73" s="73">
        <v>66</v>
      </c>
      <c r="S73" s="73" t="s">
        <v>154</v>
      </c>
    </row>
    <row r="74" spans="18:19" ht="15.75" customHeight="1">
      <c r="R74" s="73">
        <v>67</v>
      </c>
      <c r="S74" s="73" t="s">
        <v>155</v>
      </c>
    </row>
    <row r="75" spans="18:19" ht="15.75" customHeight="1">
      <c r="R75" s="73">
        <v>68</v>
      </c>
      <c r="S75" s="73" t="s">
        <v>156</v>
      </c>
    </row>
    <row r="76" spans="18:19" ht="15.75" customHeight="1">
      <c r="R76" s="73">
        <v>69</v>
      </c>
      <c r="S76" s="73" t="s">
        <v>157</v>
      </c>
    </row>
    <row r="77" spans="18:19" ht="15.75" customHeight="1">
      <c r="R77" s="73">
        <v>70</v>
      </c>
      <c r="S77" s="73" t="s">
        <v>158</v>
      </c>
    </row>
    <row r="78" spans="18:19" ht="15.75" customHeight="1">
      <c r="R78" s="73">
        <v>71</v>
      </c>
      <c r="S78" s="73" t="s">
        <v>159</v>
      </c>
    </row>
    <row r="79" spans="18:19" ht="15.75" customHeight="1">
      <c r="R79" s="73">
        <v>72</v>
      </c>
      <c r="S79" s="73" t="s">
        <v>160</v>
      </c>
    </row>
    <row r="80" spans="18:19" ht="15.75" customHeight="1">
      <c r="R80" s="73">
        <v>73</v>
      </c>
      <c r="S80" s="73" t="s">
        <v>161</v>
      </c>
    </row>
    <row r="81" spans="18:19" ht="15.75" customHeight="1">
      <c r="R81" s="73">
        <v>74</v>
      </c>
      <c r="S81" s="73" t="s">
        <v>162</v>
      </c>
    </row>
    <row r="82" spans="18:19" ht="15.75" customHeight="1">
      <c r="R82" s="73">
        <v>75</v>
      </c>
      <c r="S82" s="73" t="s">
        <v>163</v>
      </c>
    </row>
    <row r="83" spans="18:19" ht="15.75" customHeight="1">
      <c r="R83" s="73">
        <v>76</v>
      </c>
      <c r="S83" s="73" t="s">
        <v>164</v>
      </c>
    </row>
    <row r="84" spans="18:19" ht="15.75" customHeight="1">
      <c r="R84" s="73">
        <v>77</v>
      </c>
      <c r="S84" s="73" t="s">
        <v>165</v>
      </c>
    </row>
    <row r="85" spans="18:19" ht="15.75" customHeight="1">
      <c r="R85" s="73">
        <v>78</v>
      </c>
      <c r="S85" s="73" t="s">
        <v>166</v>
      </c>
    </row>
    <row r="86" spans="18:19" ht="15.75" customHeight="1">
      <c r="R86" s="73">
        <v>79</v>
      </c>
      <c r="S86" s="73" t="s">
        <v>167</v>
      </c>
    </row>
    <row r="87" spans="18:19" ht="15.75" customHeight="1">
      <c r="R87" s="73">
        <v>80</v>
      </c>
      <c r="S87" s="73" t="s">
        <v>168</v>
      </c>
    </row>
    <row r="88" spans="18:19" ht="15.75" customHeight="1">
      <c r="R88" s="73">
        <v>81</v>
      </c>
      <c r="S88" s="73" t="s">
        <v>169</v>
      </c>
    </row>
    <row r="89" spans="18:19" ht="15.75" customHeight="1">
      <c r="R89" s="73">
        <v>82</v>
      </c>
      <c r="S89" s="73" t="s">
        <v>170</v>
      </c>
    </row>
    <row r="90" spans="18:19" ht="15.75" customHeight="1">
      <c r="R90" s="73">
        <v>83</v>
      </c>
      <c r="S90" s="73" t="s">
        <v>171</v>
      </c>
    </row>
    <row r="91" spans="18:19" ht="15.75" customHeight="1">
      <c r="R91" s="73">
        <v>84</v>
      </c>
      <c r="S91" s="73" t="s">
        <v>172</v>
      </c>
    </row>
    <row r="92" spans="18:19" ht="15.75" customHeight="1">
      <c r="R92" s="73">
        <v>85</v>
      </c>
      <c r="S92" s="73" t="s">
        <v>173</v>
      </c>
    </row>
    <row r="93" spans="18:19" ht="15.75" customHeight="1">
      <c r="R93" s="73">
        <v>86</v>
      </c>
      <c r="S93" s="73" t="s">
        <v>174</v>
      </c>
    </row>
    <row r="94" spans="18:19" ht="15.75" customHeight="1">
      <c r="R94" s="73">
        <v>87</v>
      </c>
      <c r="S94" s="73" t="s">
        <v>175</v>
      </c>
    </row>
    <row r="95" spans="18:19" ht="15.75" customHeight="1">
      <c r="R95" s="73">
        <v>88</v>
      </c>
      <c r="S95" s="73" t="s">
        <v>176</v>
      </c>
    </row>
    <row r="96" spans="18:19" ht="15.75" customHeight="1">
      <c r="R96" s="73">
        <v>89</v>
      </c>
      <c r="S96" s="73" t="s">
        <v>177</v>
      </c>
    </row>
    <row r="97" spans="18:19" ht="15.75" customHeight="1">
      <c r="R97" s="73">
        <v>90</v>
      </c>
      <c r="S97" s="73" t="s">
        <v>178</v>
      </c>
    </row>
    <row r="98" spans="18:19" ht="15.75" customHeight="1">
      <c r="R98" s="73">
        <v>91</v>
      </c>
      <c r="S98" s="73" t="s">
        <v>179</v>
      </c>
    </row>
    <row r="99" spans="18:19" ht="15.75" customHeight="1">
      <c r="R99" s="73">
        <v>92</v>
      </c>
      <c r="S99" s="73" t="s">
        <v>216</v>
      </c>
    </row>
    <row r="100" spans="18:19" ht="15.75" customHeight="1">
      <c r="R100" s="73">
        <v>93</v>
      </c>
      <c r="S100" s="73" t="s">
        <v>217</v>
      </c>
    </row>
    <row r="101" spans="18:19" ht="15.75" customHeight="1">
      <c r="R101" s="73">
        <v>94</v>
      </c>
      <c r="S101" s="73" t="s">
        <v>218</v>
      </c>
    </row>
    <row r="102" spans="18:19" ht="15.75" customHeight="1">
      <c r="R102" s="73">
        <v>95</v>
      </c>
      <c r="S102" s="60" t="s">
        <v>51</v>
      </c>
    </row>
    <row r="103" spans="18:19" ht="15.75" customHeight="1">
      <c r="R103" s="73">
        <v>96</v>
      </c>
      <c r="S103" s="60" t="s">
        <v>75</v>
      </c>
    </row>
    <row r="104" spans="18:19" ht="15.75" customHeight="1">
      <c r="R104" s="73">
        <v>97</v>
      </c>
      <c r="S104" s="60" t="s">
        <v>52</v>
      </c>
    </row>
    <row r="105" spans="18:19" ht="15.75" customHeight="1">
      <c r="R105" s="73">
        <v>98</v>
      </c>
      <c r="S105" s="60" t="s">
        <v>53</v>
      </c>
    </row>
    <row r="106" spans="18:19" ht="15.75" customHeight="1">
      <c r="R106" s="73">
        <v>99</v>
      </c>
      <c r="S106" s="60" t="s">
        <v>54</v>
      </c>
    </row>
    <row r="107" spans="18:19" ht="15.75" customHeight="1">
      <c r="R107" s="73">
        <v>100</v>
      </c>
      <c r="S107" s="60" t="s">
        <v>55</v>
      </c>
    </row>
    <row r="108" spans="18:19" ht="15.75" customHeight="1">
      <c r="R108" s="73">
        <v>101</v>
      </c>
      <c r="S108" s="60" t="s">
        <v>56</v>
      </c>
    </row>
    <row r="109" spans="18:19" ht="15.75" customHeight="1">
      <c r="R109" s="73">
        <v>102</v>
      </c>
      <c r="S109" s="60" t="s">
        <v>57</v>
      </c>
    </row>
    <row r="110" spans="18:19" ht="15.75" customHeight="1">
      <c r="R110" s="73">
        <v>103</v>
      </c>
      <c r="S110" s="73" t="s">
        <v>224</v>
      </c>
    </row>
    <row r="111" spans="18:19" ht="15.75" customHeight="1">
      <c r="R111" s="73">
        <v>104</v>
      </c>
      <c r="S111" s="60" t="s">
        <v>60</v>
      </c>
    </row>
    <row r="112" spans="18:19" ht="15.75" customHeight="1">
      <c r="R112" s="73">
        <v>105</v>
      </c>
      <c r="S112" s="60" t="s">
        <v>61</v>
      </c>
    </row>
    <row r="113" spans="18:19" ht="15.75" customHeight="1">
      <c r="R113" s="73">
        <v>106</v>
      </c>
      <c r="S113" s="60" t="s">
        <v>62</v>
      </c>
    </row>
    <row r="114" spans="18:19" ht="15.75" customHeight="1">
      <c r="R114" s="73">
        <v>107</v>
      </c>
      <c r="S114" s="73" t="s">
        <v>194</v>
      </c>
    </row>
    <row r="115" spans="18:19" ht="15.75" customHeight="1">
      <c r="R115" s="73">
        <v>108</v>
      </c>
      <c r="S115" s="73" t="s">
        <v>187</v>
      </c>
    </row>
    <row r="116" spans="18:19" ht="15.75" customHeight="1">
      <c r="R116" s="73">
        <v>109</v>
      </c>
      <c r="S116" s="73" t="s">
        <v>186</v>
      </c>
    </row>
    <row r="117" spans="18:19" ht="15.75" customHeight="1">
      <c r="R117" s="73">
        <v>110</v>
      </c>
      <c r="S117" s="73" t="s">
        <v>195</v>
      </c>
    </row>
    <row r="118" spans="18:19" ht="15.75" customHeight="1">
      <c r="R118" s="73">
        <v>111</v>
      </c>
      <c r="S118" s="73" t="s">
        <v>193</v>
      </c>
    </row>
    <row r="119" spans="18:19" ht="15.75" customHeight="1">
      <c r="R119" s="73">
        <v>112</v>
      </c>
      <c r="S119" s="73" t="s">
        <v>192</v>
      </c>
    </row>
    <row r="120" spans="18:19" ht="15.75" customHeight="1">
      <c r="R120" s="73">
        <v>113</v>
      </c>
      <c r="S120" s="73" t="s">
        <v>188</v>
      </c>
    </row>
    <row r="121" spans="18:19" ht="15.75" customHeight="1">
      <c r="R121" s="73">
        <v>114</v>
      </c>
      <c r="S121" s="73" t="s">
        <v>189</v>
      </c>
    </row>
    <row r="122" spans="18:19" ht="15.75" customHeight="1">
      <c r="R122" s="73">
        <v>115</v>
      </c>
      <c r="S122" s="73" t="s">
        <v>190</v>
      </c>
    </row>
    <row r="123" spans="18:19" ht="15.75" customHeight="1">
      <c r="R123" s="73">
        <v>116</v>
      </c>
      <c r="S123" s="73" t="s">
        <v>191</v>
      </c>
    </row>
    <row r="124" spans="18:19" ht="15.75" customHeight="1">
      <c r="R124" s="73">
        <v>117</v>
      </c>
      <c r="S124" s="73" t="s">
        <v>233</v>
      </c>
    </row>
    <row r="125" spans="18:19" ht="15.75" customHeight="1">
      <c r="R125" s="73">
        <v>118</v>
      </c>
      <c r="S125" s="60" t="s">
        <v>80</v>
      </c>
    </row>
    <row r="126" spans="18:19" ht="15.75" customHeight="1">
      <c r="R126" s="73">
        <v>119</v>
      </c>
      <c r="S126" s="60" t="s">
        <v>82</v>
      </c>
    </row>
    <row r="127" spans="18:19" ht="15.75" customHeight="1">
      <c r="R127" s="73">
        <v>120</v>
      </c>
      <c r="S127" s="60" t="s">
        <v>83</v>
      </c>
    </row>
    <row r="128" spans="18:19" ht="15.75" customHeight="1">
      <c r="R128" s="73">
        <v>121</v>
      </c>
      <c r="S128" s="13" t="s">
        <v>58</v>
      </c>
    </row>
    <row r="129" spans="18:19" ht="15.75" customHeight="1">
      <c r="R129" s="73">
        <v>122</v>
      </c>
      <c r="S129" s="13" t="s">
        <v>74</v>
      </c>
    </row>
    <row r="130" spans="18:19" ht="15.75" customHeight="1">
      <c r="R130" s="73">
        <v>123</v>
      </c>
      <c r="S130" s="13" t="s">
        <v>59</v>
      </c>
    </row>
    <row r="131" spans="18:19" ht="15.75" customHeight="1">
      <c r="R131" s="73">
        <v>124</v>
      </c>
      <c r="S131" s="60" t="s">
        <v>49</v>
      </c>
    </row>
    <row r="132" spans="18:19" ht="15.75" customHeight="1">
      <c r="R132" s="73">
        <v>125</v>
      </c>
      <c r="S132" s="60" t="s">
        <v>50</v>
      </c>
    </row>
    <row r="133" spans="18:19" ht="15.75" customHeight="1">
      <c r="R133" s="73">
        <v>126</v>
      </c>
      <c r="S133" s="73" t="s">
        <v>250</v>
      </c>
    </row>
    <row r="134" spans="18:19" ht="15.75" customHeight="1">
      <c r="R134" s="73">
        <v>127</v>
      </c>
      <c r="S134" s="73" t="s">
        <v>251</v>
      </c>
    </row>
    <row r="135" spans="18:19" ht="15.75" customHeight="1">
      <c r="R135" s="73">
        <v>128</v>
      </c>
      <c r="S135" s="73" t="s">
        <v>252</v>
      </c>
    </row>
    <row r="136" spans="18:19" ht="15.75" customHeight="1">
      <c r="R136" s="73">
        <v>129</v>
      </c>
      <c r="S136" s="73" t="s">
        <v>253</v>
      </c>
    </row>
    <row r="137" spans="18:19" ht="15.75" customHeight="1">
      <c r="R137" s="73">
        <v>130</v>
      </c>
      <c r="S137" s="73" t="s">
        <v>183</v>
      </c>
    </row>
    <row r="138" spans="18:19" ht="15.75" customHeight="1">
      <c r="R138" s="73">
        <v>131</v>
      </c>
      <c r="S138" s="73" t="s">
        <v>184</v>
      </c>
    </row>
    <row r="139" spans="18:19" ht="15.75" customHeight="1">
      <c r="R139" s="73">
        <v>132</v>
      </c>
      <c r="S139" s="73" t="s">
        <v>185</v>
      </c>
    </row>
    <row r="140" spans="18:19" ht="15.75" customHeight="1">
      <c r="R140" s="73">
        <v>133</v>
      </c>
      <c r="S140" s="73" t="s">
        <v>182</v>
      </c>
    </row>
    <row r="141" spans="18:19" ht="15.75" customHeight="1">
      <c r="R141" s="73">
        <v>134</v>
      </c>
      <c r="S141" s="73" t="s">
        <v>219</v>
      </c>
    </row>
    <row r="142" spans="18:19" ht="15.75" customHeight="1">
      <c r="R142" s="73">
        <v>135</v>
      </c>
      <c r="S142" s="73" t="s">
        <v>220</v>
      </c>
    </row>
    <row r="143" spans="18:19" ht="15.75" customHeight="1">
      <c r="R143" s="73">
        <v>136</v>
      </c>
      <c r="S143" s="73" t="s">
        <v>242</v>
      </c>
    </row>
    <row r="144" spans="18:19" ht="15.75" customHeight="1">
      <c r="R144" s="73">
        <v>137</v>
      </c>
      <c r="S144" s="73" t="s">
        <v>243</v>
      </c>
    </row>
    <row r="145" spans="18:19" ht="15.75" customHeight="1">
      <c r="R145" s="73">
        <v>138</v>
      </c>
      <c r="S145" s="73" t="s">
        <v>244</v>
      </c>
    </row>
    <row r="146" spans="18:19" ht="15.75" customHeight="1">
      <c r="R146" s="73">
        <v>139</v>
      </c>
      <c r="S146" s="73" t="s">
        <v>245</v>
      </c>
    </row>
    <row r="147" spans="18:19" ht="15.75" customHeight="1">
      <c r="R147" s="73">
        <v>140</v>
      </c>
      <c r="S147" s="73" t="s">
        <v>246</v>
      </c>
    </row>
    <row r="148" spans="18:19" ht="15.75" customHeight="1">
      <c r="R148" s="73">
        <v>141</v>
      </c>
      <c r="S148" s="73" t="s">
        <v>247</v>
      </c>
    </row>
    <row r="149" spans="18:19" ht="15.75" customHeight="1">
      <c r="R149" s="73">
        <v>142</v>
      </c>
      <c r="S149" s="60" t="s">
        <v>63</v>
      </c>
    </row>
    <row r="150" spans="18:19" ht="15.75" customHeight="1">
      <c r="R150" s="73">
        <v>143</v>
      </c>
      <c r="S150" s="73" t="s">
        <v>248</v>
      </c>
    </row>
    <row r="151" spans="18:19" ht="15.75" customHeight="1">
      <c r="R151" s="73">
        <v>144</v>
      </c>
      <c r="S151" s="73" t="s">
        <v>249</v>
      </c>
    </row>
    <row r="152" spans="18:19" ht="15.75" customHeight="1">
      <c r="R152" s="73">
        <v>145</v>
      </c>
      <c r="S152" s="60" t="s">
        <v>64</v>
      </c>
    </row>
    <row r="153" spans="18:19" ht="15.75" customHeight="1">
      <c r="R153" s="73">
        <v>146</v>
      </c>
      <c r="S153" s="60" t="s">
        <v>65</v>
      </c>
    </row>
    <row r="154" spans="18:19" ht="15.75" customHeight="1">
      <c r="R154" s="73">
        <v>147</v>
      </c>
      <c r="S154" s="60" t="s">
        <v>66</v>
      </c>
    </row>
    <row r="155" spans="18:19" ht="15.75" customHeight="1">
      <c r="R155" s="73">
        <v>148</v>
      </c>
      <c r="S155" s="60" t="s">
        <v>67</v>
      </c>
    </row>
    <row r="156" spans="18:19" ht="15.75" customHeight="1">
      <c r="R156" s="73">
        <v>149</v>
      </c>
      <c r="S156" s="60" t="s">
        <v>68</v>
      </c>
    </row>
    <row r="157" spans="18:19" ht="15.75" customHeight="1">
      <c r="R157" s="73">
        <v>150</v>
      </c>
      <c r="S157" s="60" t="s">
        <v>69</v>
      </c>
    </row>
    <row r="158" spans="18:19" ht="15.75" customHeight="1">
      <c r="R158" s="73">
        <v>151</v>
      </c>
      <c r="S158" s="60" t="s">
        <v>70</v>
      </c>
    </row>
    <row r="159" spans="18:19" ht="15.75" customHeight="1">
      <c r="R159" s="73">
        <v>152</v>
      </c>
      <c r="S159" s="60" t="s">
        <v>71</v>
      </c>
    </row>
    <row r="160" spans="18:19" ht="15.75" customHeight="1">
      <c r="R160" s="73">
        <v>153</v>
      </c>
      <c r="S160" s="60" t="s">
        <v>72</v>
      </c>
    </row>
    <row r="161" spans="18:19" ht="15.75" customHeight="1">
      <c r="R161" s="73">
        <v>154</v>
      </c>
      <c r="S161" s="60" t="s">
        <v>73</v>
      </c>
    </row>
    <row r="162" spans="18:19" ht="15.75" customHeight="1">
      <c r="R162" s="73">
        <v>155</v>
      </c>
      <c r="S162" s="73" t="s">
        <v>234</v>
      </c>
    </row>
    <row r="163" spans="18:19" ht="15.75" customHeight="1">
      <c r="R163" s="73">
        <v>156</v>
      </c>
      <c r="S163" s="73" t="s">
        <v>235</v>
      </c>
    </row>
    <row r="164" spans="18:19" ht="15.75" customHeight="1">
      <c r="R164" s="73">
        <v>157</v>
      </c>
      <c r="S164" s="73" t="s">
        <v>236</v>
      </c>
    </row>
    <row r="165" spans="18:19" ht="15.75" customHeight="1">
      <c r="R165" s="73">
        <v>158</v>
      </c>
      <c r="S165" s="73" t="s">
        <v>237</v>
      </c>
    </row>
    <row r="166" spans="18:19" ht="15.75" customHeight="1">
      <c r="R166" s="73">
        <v>159</v>
      </c>
      <c r="S166" s="73" t="s">
        <v>238</v>
      </c>
    </row>
    <row r="167" spans="18:19" ht="15.75" customHeight="1">
      <c r="R167" s="73">
        <v>160</v>
      </c>
      <c r="S167" s="73" t="s">
        <v>239</v>
      </c>
    </row>
    <row r="168" spans="18:19" ht="15.75" customHeight="1">
      <c r="R168" s="73">
        <v>161</v>
      </c>
      <c r="S168" s="73" t="s">
        <v>240</v>
      </c>
    </row>
    <row r="169" spans="18:19" ht="15.75" customHeight="1">
      <c r="R169" s="73">
        <v>162</v>
      </c>
      <c r="S169" s="73" t="s">
        <v>241</v>
      </c>
    </row>
    <row r="170" spans="18:19" ht="15.75" customHeight="1">
      <c r="R170" s="73">
        <f>R169+1</f>
        <v>163</v>
      </c>
      <c r="S170" s="73" t="s">
        <v>269</v>
      </c>
    </row>
    <row r="171" spans="18:19" ht="15.75" customHeight="1">
      <c r="R171" s="73">
        <f aca="true" t="shared" si="3" ref="R171:R176">R170+1</f>
        <v>164</v>
      </c>
      <c r="S171" s="73" t="s">
        <v>267</v>
      </c>
    </row>
    <row r="172" spans="18:19" ht="15.75" customHeight="1">
      <c r="R172" s="73">
        <f t="shared" si="3"/>
        <v>165</v>
      </c>
      <c r="S172" s="73" t="s">
        <v>265</v>
      </c>
    </row>
    <row r="173" spans="18:19" ht="15.75" customHeight="1">
      <c r="R173" s="73">
        <f t="shared" si="3"/>
        <v>166</v>
      </c>
      <c r="S173" s="73" t="s">
        <v>263</v>
      </c>
    </row>
    <row r="174" spans="18:19" ht="15.75" customHeight="1">
      <c r="R174" s="73">
        <f t="shared" si="3"/>
        <v>167</v>
      </c>
      <c r="S174" s="73" t="s">
        <v>261</v>
      </c>
    </row>
    <row r="175" spans="18:19" ht="15.75" customHeight="1">
      <c r="R175" s="73">
        <f t="shared" si="3"/>
        <v>168</v>
      </c>
      <c r="S175" s="73" t="s">
        <v>259</v>
      </c>
    </row>
    <row r="176" spans="18:19" ht="15.75" customHeight="1">
      <c r="R176" s="73">
        <f t="shared" si="3"/>
        <v>169</v>
      </c>
      <c r="S176" s="73" t="s">
        <v>257</v>
      </c>
    </row>
  </sheetData>
  <sheetProtection password="87D9" sheet="1" objects="1" scenarios="1" selectLockedCells="1"/>
  <protectedRanges>
    <protectedRange sqref="B18:B40 B16" name="Plage5"/>
    <protectedRange sqref="G12" name="Plage4"/>
    <protectedRange sqref="D10" name="Plage1"/>
    <protectedRange sqref="G10 K12:K13" name="Plage2"/>
    <protectedRange sqref="D12" name="Plage3"/>
  </protectedRanges>
  <mergeCells count="10">
    <mergeCell ref="U6:AA6"/>
    <mergeCell ref="AC6:AE6"/>
    <mergeCell ref="C9:H9"/>
    <mergeCell ref="B4:K4"/>
    <mergeCell ref="B8:K8"/>
    <mergeCell ref="B6:K7"/>
    <mergeCell ref="B42:K42"/>
    <mergeCell ref="B43:K43"/>
    <mergeCell ref="C11:H11"/>
    <mergeCell ref="D14:G14"/>
  </mergeCells>
  <conditionalFormatting sqref="K16:K40">
    <cfRule type="cellIs" priority="1" dxfId="0" operator="between" stopIfTrue="1">
      <formula>1.25</formula>
      <formula>2.75</formula>
    </cfRule>
    <cfRule type="cellIs" priority="2" dxfId="0" operator="lessThan" stopIfTrue="1">
      <formula>0.55</formula>
    </cfRule>
  </conditionalFormatting>
  <hyperlinks>
    <hyperlink ref="J12" r:id="rId1" display="w w w . a s t r o l y n x . c o m"/>
  </hyperlinks>
  <printOptions/>
  <pageMargins left="0.3937007874015748" right="0.3937007874015748" top="0.3937007874015748" bottom="0.5905511811023623" header="0" footer="0"/>
  <pageSetup fitToHeight="1" fitToWidth="1" horizontalDpi="300" verticalDpi="300" orientation="portrait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74"/>
  <sheetViews>
    <sheetView workbookViewId="0" topLeftCell="A135">
      <selection activeCell="C179" sqref="C179"/>
    </sheetView>
  </sheetViews>
  <sheetFormatPr defaultColWidth="11.421875" defaultRowHeight="12.75"/>
  <cols>
    <col min="1" max="1" width="4.00390625" style="1" customWidth="1"/>
    <col min="2" max="2" width="29.421875" style="1" customWidth="1"/>
    <col min="3" max="3" width="19.57421875" style="1" customWidth="1"/>
    <col min="4" max="4" width="6.57421875" style="2" customWidth="1"/>
    <col min="5" max="5" width="4.00390625" style="3" customWidth="1"/>
    <col min="6" max="6" width="5.421875" style="4" customWidth="1"/>
    <col min="7" max="7" width="3.8515625" style="4" customWidth="1"/>
    <col min="8" max="8" width="6.421875" style="1" customWidth="1"/>
    <col min="9" max="9" width="4.00390625" style="3" customWidth="1"/>
    <col min="10" max="10" width="5.421875" style="1" customWidth="1"/>
    <col min="11" max="11" width="3.421875" style="1" customWidth="1"/>
    <col min="12" max="12" width="6.28125" style="2" customWidth="1"/>
    <col min="13" max="13" width="4.00390625" style="3" customWidth="1"/>
    <col min="14" max="14" width="6.57421875" style="2" customWidth="1"/>
    <col min="15" max="15" width="11.421875" style="70" customWidth="1"/>
    <col min="16" max="16384" width="11.421875" style="1" customWidth="1"/>
  </cols>
  <sheetData>
    <row r="1" spans="2:14" ht="12.75">
      <c r="B1" s="1" t="s">
        <v>27</v>
      </c>
      <c r="C1" s="1" t="s">
        <v>28</v>
      </c>
      <c r="D1" s="91" t="s">
        <v>29</v>
      </c>
      <c r="E1" s="91"/>
      <c r="F1" s="91"/>
      <c r="G1" s="91"/>
      <c r="H1" s="91"/>
      <c r="I1" s="91"/>
      <c r="J1" s="91"/>
      <c r="K1" s="3"/>
      <c r="L1" s="91" t="s">
        <v>36</v>
      </c>
      <c r="M1" s="91"/>
      <c r="N1" s="91"/>
    </row>
    <row r="2" spans="5:13" ht="12.75">
      <c r="E2" s="3" t="s">
        <v>33</v>
      </c>
      <c r="I2" s="3" t="s">
        <v>34</v>
      </c>
      <c r="J2" s="3"/>
      <c r="K2" s="3"/>
      <c r="L2" s="54"/>
      <c r="M2" s="3" t="s">
        <v>35</v>
      </c>
    </row>
    <row r="3" spans="1:15" ht="12.75">
      <c r="A3">
        <v>1</v>
      </c>
      <c r="B3" t="s">
        <v>89</v>
      </c>
      <c r="C3" t="s">
        <v>87</v>
      </c>
      <c r="D3" s="61">
        <v>27</v>
      </c>
      <c r="E3" s="71" t="s">
        <v>2</v>
      </c>
      <c r="F3" s="61">
        <v>17.8</v>
      </c>
      <c r="G3"/>
      <c r="H3">
        <v>2464</v>
      </c>
      <c r="I3" s="71" t="s">
        <v>2</v>
      </c>
      <c r="J3">
        <v>1648</v>
      </c>
      <c r="K3"/>
      <c r="L3" s="61">
        <v>10.8</v>
      </c>
      <c r="M3" s="71" t="s">
        <v>2</v>
      </c>
      <c r="N3" s="61">
        <v>10.8</v>
      </c>
      <c r="O3"/>
    </row>
    <row r="4" spans="1:15" ht="12.75">
      <c r="A4">
        <v>2</v>
      </c>
      <c r="B4" t="s">
        <v>90</v>
      </c>
      <c r="C4" t="s">
        <v>26</v>
      </c>
      <c r="D4" s="61">
        <v>36</v>
      </c>
      <c r="E4" s="71" t="s">
        <v>2</v>
      </c>
      <c r="F4" s="61">
        <v>24</v>
      </c>
      <c r="G4"/>
      <c r="H4">
        <v>5184</v>
      </c>
      <c r="I4" s="71" t="s">
        <v>2</v>
      </c>
      <c r="J4">
        <v>3456</v>
      </c>
      <c r="K4"/>
      <c r="L4" s="61">
        <v>6.9</v>
      </c>
      <c r="M4" s="71" t="s">
        <v>2</v>
      </c>
      <c r="N4" s="61">
        <v>6.9</v>
      </c>
      <c r="O4"/>
    </row>
    <row r="5" spans="1:15" ht="12.75">
      <c r="A5">
        <v>3</v>
      </c>
      <c r="B5" t="s">
        <v>91</v>
      </c>
      <c r="C5" t="s">
        <v>26</v>
      </c>
      <c r="D5" s="61">
        <v>28.7</v>
      </c>
      <c r="E5" s="71" t="s">
        <v>2</v>
      </c>
      <c r="F5" s="61">
        <v>19.1</v>
      </c>
      <c r="G5"/>
      <c r="H5">
        <v>3504</v>
      </c>
      <c r="I5" s="71" t="s">
        <v>2</v>
      </c>
      <c r="J5">
        <v>2336</v>
      </c>
      <c r="K5"/>
      <c r="L5" s="61">
        <v>8.1</v>
      </c>
      <c r="M5" s="71" t="s">
        <v>2</v>
      </c>
      <c r="N5" s="61">
        <v>8.1</v>
      </c>
      <c r="O5"/>
    </row>
    <row r="6" spans="1:15" ht="12.75">
      <c r="A6">
        <v>4</v>
      </c>
      <c r="B6" t="s">
        <v>92</v>
      </c>
      <c r="C6" t="s">
        <v>26</v>
      </c>
      <c r="D6" s="61">
        <v>28.7</v>
      </c>
      <c r="E6" s="71" t="s">
        <v>2</v>
      </c>
      <c r="F6" s="61">
        <v>18.7</v>
      </c>
      <c r="G6"/>
      <c r="H6">
        <v>3888</v>
      </c>
      <c r="I6" s="71" t="s">
        <v>2</v>
      </c>
      <c r="J6">
        <v>2592</v>
      </c>
      <c r="K6"/>
      <c r="L6" s="61">
        <v>7.4</v>
      </c>
      <c r="M6" s="71" t="s">
        <v>2</v>
      </c>
      <c r="N6" s="61">
        <v>7.4</v>
      </c>
      <c r="O6"/>
    </row>
    <row r="7" spans="1:15" ht="12.75">
      <c r="A7">
        <v>5</v>
      </c>
      <c r="B7" t="s">
        <v>93</v>
      </c>
      <c r="C7" t="s">
        <v>26</v>
      </c>
      <c r="D7" s="61">
        <v>28.7</v>
      </c>
      <c r="E7" s="71" t="s">
        <v>2</v>
      </c>
      <c r="F7" s="61">
        <v>19.1</v>
      </c>
      <c r="G7"/>
      <c r="H7">
        <v>3504</v>
      </c>
      <c r="I7" s="71" t="s">
        <v>2</v>
      </c>
      <c r="J7">
        <v>2336</v>
      </c>
      <c r="K7"/>
      <c r="L7" s="61">
        <v>8.2</v>
      </c>
      <c r="M7" s="71" t="s">
        <v>2</v>
      </c>
      <c r="N7" s="61">
        <v>8.2</v>
      </c>
      <c r="O7"/>
    </row>
    <row r="8" spans="1:15" ht="12.75">
      <c r="A8">
        <v>6</v>
      </c>
      <c r="B8" t="s">
        <v>94</v>
      </c>
      <c r="C8" t="s">
        <v>26</v>
      </c>
      <c r="D8" s="61">
        <v>27.9</v>
      </c>
      <c r="E8" s="71" t="s">
        <v>2</v>
      </c>
      <c r="F8" s="61">
        <v>18.6</v>
      </c>
      <c r="G8"/>
      <c r="H8">
        <v>4896</v>
      </c>
      <c r="I8" s="71" t="s">
        <v>2</v>
      </c>
      <c r="J8">
        <v>3264</v>
      </c>
      <c r="K8"/>
      <c r="L8" s="61">
        <v>5.6</v>
      </c>
      <c r="M8" s="71" t="s">
        <v>2</v>
      </c>
      <c r="N8" s="61">
        <v>5.6</v>
      </c>
      <c r="O8"/>
    </row>
    <row r="9" spans="1:15" ht="12.75">
      <c r="A9">
        <v>7</v>
      </c>
      <c r="B9" t="s">
        <v>95</v>
      </c>
      <c r="C9" t="s">
        <v>26</v>
      </c>
      <c r="D9" s="61">
        <v>35.8</v>
      </c>
      <c r="E9" s="71" t="s">
        <v>2</v>
      </c>
      <c r="F9" s="61">
        <v>23.8</v>
      </c>
      <c r="G9"/>
      <c r="H9">
        <v>4064</v>
      </c>
      <c r="I9" s="71" t="s">
        <v>2</v>
      </c>
      <c r="J9">
        <v>2704</v>
      </c>
      <c r="K9"/>
      <c r="L9" s="61">
        <v>8.8</v>
      </c>
      <c r="M9" s="71" t="s">
        <v>2</v>
      </c>
      <c r="N9" s="61">
        <v>8.8</v>
      </c>
      <c r="O9"/>
    </row>
    <row r="10" spans="1:15" ht="12.75">
      <c r="A10">
        <v>8</v>
      </c>
      <c r="B10" t="s">
        <v>96</v>
      </c>
      <c r="C10" t="s">
        <v>26</v>
      </c>
      <c r="D10" s="61">
        <v>36</v>
      </c>
      <c r="E10" s="71" t="s">
        <v>2</v>
      </c>
      <c r="F10" s="61">
        <v>24</v>
      </c>
      <c r="G10"/>
      <c r="H10">
        <v>4992</v>
      </c>
      <c r="I10" s="71" t="s">
        <v>2</v>
      </c>
      <c r="J10">
        <v>3328</v>
      </c>
      <c r="K10"/>
      <c r="L10" s="61">
        <v>7.2</v>
      </c>
      <c r="M10" s="71" t="s">
        <v>2</v>
      </c>
      <c r="N10" s="61">
        <v>7.2</v>
      </c>
      <c r="O10"/>
    </row>
    <row r="11" spans="1:15" ht="12.75">
      <c r="A11">
        <v>9</v>
      </c>
      <c r="B11" t="s">
        <v>97</v>
      </c>
      <c r="C11" t="s">
        <v>26</v>
      </c>
      <c r="D11" s="61">
        <v>36</v>
      </c>
      <c r="E11" s="71" t="s">
        <v>2</v>
      </c>
      <c r="F11" s="61">
        <v>24</v>
      </c>
      <c r="G11"/>
      <c r="H11">
        <v>5616</v>
      </c>
      <c r="I11" s="71" t="s">
        <v>2</v>
      </c>
      <c r="J11">
        <v>3744</v>
      </c>
      <c r="K11"/>
      <c r="L11" s="61">
        <v>6.4</v>
      </c>
      <c r="M11" s="71" t="s">
        <v>2</v>
      </c>
      <c r="N11" s="61">
        <v>6.4</v>
      </c>
      <c r="O11"/>
    </row>
    <row r="12" spans="1:15" ht="12.75">
      <c r="A12">
        <v>10</v>
      </c>
      <c r="B12" t="s">
        <v>98</v>
      </c>
      <c r="C12" t="s">
        <v>26</v>
      </c>
      <c r="D12" s="61">
        <v>36</v>
      </c>
      <c r="E12" s="71" t="s">
        <v>2</v>
      </c>
      <c r="F12" s="61">
        <v>24</v>
      </c>
      <c r="G12"/>
      <c r="H12">
        <v>5184</v>
      </c>
      <c r="I12" s="71" t="s">
        <v>2</v>
      </c>
      <c r="J12">
        <v>3456</v>
      </c>
      <c r="K12"/>
      <c r="L12" s="61">
        <v>6.9</v>
      </c>
      <c r="M12" s="71" t="s">
        <v>2</v>
      </c>
      <c r="N12" s="61">
        <v>6.9</v>
      </c>
      <c r="O12"/>
    </row>
    <row r="13" spans="1:15" ht="12.75">
      <c r="A13">
        <v>11</v>
      </c>
      <c r="B13" t="s">
        <v>99</v>
      </c>
      <c r="C13" t="s">
        <v>26</v>
      </c>
      <c r="D13" s="61">
        <v>35.8</v>
      </c>
      <c r="E13" s="71" t="s">
        <v>2</v>
      </c>
      <c r="F13" s="61">
        <v>23.9</v>
      </c>
      <c r="G13"/>
      <c r="H13">
        <v>4368</v>
      </c>
      <c r="I13" s="71" t="s">
        <v>2</v>
      </c>
      <c r="J13">
        <v>2912</v>
      </c>
      <c r="K13"/>
      <c r="L13" s="61">
        <v>8.1</v>
      </c>
      <c r="M13" s="71" t="s">
        <v>2</v>
      </c>
      <c r="N13" s="61">
        <v>8.1</v>
      </c>
      <c r="O13"/>
    </row>
    <row r="14" spans="1:15" ht="12.75">
      <c r="A14">
        <v>12</v>
      </c>
      <c r="B14" t="s">
        <v>100</v>
      </c>
      <c r="C14" t="s">
        <v>26</v>
      </c>
      <c r="D14" s="61">
        <v>36</v>
      </c>
      <c r="E14" s="71" t="s">
        <v>2</v>
      </c>
      <c r="F14" s="61">
        <v>24</v>
      </c>
      <c r="G14"/>
      <c r="H14">
        <v>5616</v>
      </c>
      <c r="I14" s="71" t="s">
        <v>2</v>
      </c>
      <c r="J14">
        <v>3744</v>
      </c>
      <c r="K14"/>
      <c r="L14" s="61">
        <v>6.4</v>
      </c>
      <c r="M14" s="71" t="s">
        <v>2</v>
      </c>
      <c r="N14" s="61">
        <v>6.4</v>
      </c>
      <c r="O14"/>
    </row>
    <row r="15" spans="1:15" ht="12.75">
      <c r="A15">
        <v>13</v>
      </c>
      <c r="B15" t="s">
        <v>101</v>
      </c>
      <c r="C15" t="s">
        <v>26</v>
      </c>
      <c r="D15" s="61">
        <v>36</v>
      </c>
      <c r="E15" s="71" t="s">
        <v>2</v>
      </c>
      <c r="F15" s="61">
        <v>24</v>
      </c>
      <c r="G15"/>
      <c r="H15">
        <v>5760</v>
      </c>
      <c r="I15" s="71" t="s">
        <v>2</v>
      </c>
      <c r="J15">
        <v>3840</v>
      </c>
      <c r="K15"/>
      <c r="L15" s="61">
        <v>6.25</v>
      </c>
      <c r="M15" s="71" t="s">
        <v>2</v>
      </c>
      <c r="N15" s="61">
        <v>6.25</v>
      </c>
      <c r="O15"/>
    </row>
    <row r="16" spans="1:15" ht="12.75">
      <c r="A16">
        <v>14</v>
      </c>
      <c r="B16" t="s">
        <v>102</v>
      </c>
      <c r="C16" t="s">
        <v>26</v>
      </c>
      <c r="D16" s="61">
        <v>36</v>
      </c>
      <c r="E16" s="71" t="s">
        <v>2</v>
      </c>
      <c r="F16" s="61">
        <v>24</v>
      </c>
      <c r="G16"/>
      <c r="H16">
        <v>6720</v>
      </c>
      <c r="I16" s="71" t="s">
        <v>2</v>
      </c>
      <c r="J16">
        <v>4480</v>
      </c>
      <c r="K16"/>
      <c r="L16" s="61">
        <v>5.36</v>
      </c>
      <c r="M16" s="71" t="s">
        <v>2</v>
      </c>
      <c r="N16" s="61">
        <v>5.36</v>
      </c>
      <c r="O16"/>
    </row>
    <row r="17" spans="1:15" ht="12.75">
      <c r="A17">
        <v>15</v>
      </c>
      <c r="B17" t="s">
        <v>103</v>
      </c>
      <c r="C17" t="s">
        <v>26</v>
      </c>
      <c r="D17" s="61">
        <v>36</v>
      </c>
      <c r="E17" s="71" t="s">
        <v>2</v>
      </c>
      <c r="F17" s="61">
        <v>24</v>
      </c>
      <c r="G17"/>
      <c r="H17">
        <v>8688</v>
      </c>
      <c r="I17" s="71" t="s">
        <v>2</v>
      </c>
      <c r="J17">
        <v>5792</v>
      </c>
      <c r="K17"/>
      <c r="L17" s="61">
        <v>4.14</v>
      </c>
      <c r="M17" s="71" t="s">
        <v>2</v>
      </c>
      <c r="N17" s="61">
        <v>4.14</v>
      </c>
      <c r="O17"/>
    </row>
    <row r="18" spans="1:15" ht="12.75">
      <c r="A18">
        <v>16</v>
      </c>
      <c r="B18" t="s">
        <v>104</v>
      </c>
      <c r="C18" t="s">
        <v>26</v>
      </c>
      <c r="D18" s="61">
        <v>36</v>
      </c>
      <c r="E18" s="71" t="s">
        <v>2</v>
      </c>
      <c r="F18" s="61">
        <v>24</v>
      </c>
      <c r="G18"/>
      <c r="H18">
        <v>8688</v>
      </c>
      <c r="I18" s="71" t="s">
        <v>2</v>
      </c>
      <c r="J18">
        <v>5792</v>
      </c>
      <c r="K18"/>
      <c r="L18" s="61">
        <v>4.14</v>
      </c>
      <c r="M18" s="71" t="s">
        <v>2</v>
      </c>
      <c r="N18" s="61">
        <v>4.14</v>
      </c>
      <c r="O18"/>
    </row>
    <row r="19" spans="1:15" ht="12.75">
      <c r="A19">
        <v>17</v>
      </c>
      <c r="B19" t="s">
        <v>105</v>
      </c>
      <c r="C19" t="s">
        <v>26</v>
      </c>
      <c r="D19" s="61">
        <v>35.8</v>
      </c>
      <c r="E19" s="71" t="s">
        <v>2</v>
      </c>
      <c r="F19" s="61">
        <v>23.9</v>
      </c>
      <c r="G19"/>
      <c r="H19">
        <v>5472</v>
      </c>
      <c r="I19" s="71" t="s">
        <v>2</v>
      </c>
      <c r="J19">
        <v>3648</v>
      </c>
      <c r="K19"/>
      <c r="L19" s="61">
        <v>6.5</v>
      </c>
      <c r="M19" s="71" t="s">
        <v>2</v>
      </c>
      <c r="N19" s="61">
        <v>6.5</v>
      </c>
      <c r="O19"/>
    </row>
    <row r="20" spans="1:15" ht="12.75">
      <c r="A20">
        <v>18</v>
      </c>
      <c r="B20" t="s">
        <v>106</v>
      </c>
      <c r="C20" t="s">
        <v>26</v>
      </c>
      <c r="D20" s="61">
        <v>22.3</v>
      </c>
      <c r="E20" s="71" t="s">
        <v>2</v>
      </c>
      <c r="F20" s="61">
        <v>14.9</v>
      </c>
      <c r="G20"/>
      <c r="H20">
        <v>5184</v>
      </c>
      <c r="I20" s="71" t="s">
        <v>2</v>
      </c>
      <c r="J20">
        <v>3456</v>
      </c>
      <c r="K20"/>
      <c r="L20" s="61">
        <v>4.3</v>
      </c>
      <c r="M20" s="71" t="s">
        <v>2</v>
      </c>
      <c r="N20" s="61">
        <v>4.3</v>
      </c>
      <c r="O20"/>
    </row>
    <row r="21" spans="1:15" ht="12.75">
      <c r="A21">
        <v>19</v>
      </c>
      <c r="B21" t="s">
        <v>107</v>
      </c>
      <c r="C21" t="s">
        <v>26</v>
      </c>
      <c r="D21" s="61">
        <v>22.4</v>
      </c>
      <c r="E21" s="71" t="s">
        <v>2</v>
      </c>
      <c r="F21" s="61">
        <v>15</v>
      </c>
      <c r="G21"/>
      <c r="H21">
        <v>5472</v>
      </c>
      <c r="I21" s="71" t="s">
        <v>2</v>
      </c>
      <c r="J21">
        <v>3648</v>
      </c>
      <c r="K21"/>
      <c r="L21" s="61">
        <v>4.1</v>
      </c>
      <c r="M21" s="71" t="s">
        <v>2</v>
      </c>
      <c r="N21" s="61">
        <v>4.1</v>
      </c>
      <c r="O21"/>
    </row>
    <row r="22" spans="1:15" ht="12.75">
      <c r="A22">
        <v>20</v>
      </c>
      <c r="B22" t="s">
        <v>108</v>
      </c>
      <c r="C22" t="s">
        <v>26</v>
      </c>
      <c r="D22" s="61">
        <v>22.7</v>
      </c>
      <c r="E22" s="71" t="s">
        <v>2</v>
      </c>
      <c r="F22" s="61">
        <v>15.1</v>
      </c>
      <c r="G22"/>
      <c r="H22">
        <v>3072</v>
      </c>
      <c r="I22" s="71" t="s">
        <v>2</v>
      </c>
      <c r="J22">
        <v>2048</v>
      </c>
      <c r="K22"/>
      <c r="L22" s="61">
        <v>7.4</v>
      </c>
      <c r="M22" s="71" t="s">
        <v>2</v>
      </c>
      <c r="N22" s="61">
        <v>7.4</v>
      </c>
      <c r="O22"/>
    </row>
    <row r="23" spans="1:15" ht="12.75">
      <c r="A23">
        <v>21</v>
      </c>
      <c r="B23" t="s">
        <v>109</v>
      </c>
      <c r="C23" t="s">
        <v>26</v>
      </c>
      <c r="D23" s="61">
        <v>22.5</v>
      </c>
      <c r="E23" s="71" t="s">
        <v>2</v>
      </c>
      <c r="F23" s="61">
        <v>15</v>
      </c>
      <c r="G23"/>
      <c r="H23">
        <v>3504</v>
      </c>
      <c r="I23" s="71" t="s">
        <v>2</v>
      </c>
      <c r="J23">
        <v>2336</v>
      </c>
      <c r="K23"/>
      <c r="L23" s="61">
        <v>6.4</v>
      </c>
      <c r="M23" s="71" t="s">
        <v>2</v>
      </c>
      <c r="N23" s="61">
        <v>6.4</v>
      </c>
      <c r="O23"/>
    </row>
    <row r="24" spans="1:15" ht="12.75">
      <c r="A24">
        <v>22</v>
      </c>
      <c r="B24" t="s">
        <v>110</v>
      </c>
      <c r="C24" t="s">
        <v>26</v>
      </c>
      <c r="D24" s="61">
        <v>22.5</v>
      </c>
      <c r="E24" s="71" t="s">
        <v>2</v>
      </c>
      <c r="F24" s="61">
        <v>15</v>
      </c>
      <c r="G24"/>
      <c r="H24">
        <v>3504</v>
      </c>
      <c r="I24" s="71" t="s">
        <v>2</v>
      </c>
      <c r="J24">
        <v>2336</v>
      </c>
      <c r="K24"/>
      <c r="L24" s="61">
        <v>6.4</v>
      </c>
      <c r="M24" s="71" t="s">
        <v>2</v>
      </c>
      <c r="N24" s="61">
        <v>6.4</v>
      </c>
      <c r="O24"/>
    </row>
    <row r="25" spans="1:15" ht="12.75">
      <c r="A25">
        <v>23</v>
      </c>
      <c r="B25" t="s">
        <v>111</v>
      </c>
      <c r="C25" t="s">
        <v>26</v>
      </c>
      <c r="D25" s="61">
        <v>22.5</v>
      </c>
      <c r="E25" s="71" t="s">
        <v>2</v>
      </c>
      <c r="F25" s="61">
        <v>15</v>
      </c>
      <c r="G25"/>
      <c r="H25">
        <v>3504</v>
      </c>
      <c r="I25" s="71" t="s">
        <v>2</v>
      </c>
      <c r="J25">
        <v>2336</v>
      </c>
      <c r="K25"/>
      <c r="L25" s="61">
        <v>6.4</v>
      </c>
      <c r="M25" s="71" t="s">
        <v>2</v>
      </c>
      <c r="N25" s="61">
        <v>6.4</v>
      </c>
      <c r="O25"/>
    </row>
    <row r="26" spans="1:15" ht="12.75">
      <c r="A26">
        <v>24</v>
      </c>
      <c r="B26" t="s">
        <v>112</v>
      </c>
      <c r="C26" t="s">
        <v>26</v>
      </c>
      <c r="D26" s="61">
        <v>22.2</v>
      </c>
      <c r="E26" s="71" t="s">
        <v>2</v>
      </c>
      <c r="F26" s="61">
        <v>14.8</v>
      </c>
      <c r="G26"/>
      <c r="H26">
        <v>3888</v>
      </c>
      <c r="I26" s="71" t="s">
        <v>2</v>
      </c>
      <c r="J26">
        <v>2592</v>
      </c>
      <c r="K26"/>
      <c r="L26" s="61">
        <v>5.7</v>
      </c>
      <c r="M26" s="71" t="s">
        <v>2</v>
      </c>
      <c r="N26" s="61">
        <v>5.7</v>
      </c>
      <c r="O26"/>
    </row>
    <row r="27" spans="1:15" ht="12.75">
      <c r="A27">
        <v>25</v>
      </c>
      <c r="B27" t="s">
        <v>113</v>
      </c>
      <c r="C27" t="s">
        <v>26</v>
      </c>
      <c r="D27" s="61">
        <v>22.3</v>
      </c>
      <c r="E27" s="71" t="s">
        <v>2</v>
      </c>
      <c r="F27" s="61">
        <v>14.9</v>
      </c>
      <c r="G27"/>
      <c r="H27">
        <v>4752</v>
      </c>
      <c r="I27" s="71" t="s">
        <v>2</v>
      </c>
      <c r="J27">
        <v>3168</v>
      </c>
      <c r="K27"/>
      <c r="L27" s="61">
        <v>4.7</v>
      </c>
      <c r="M27" s="71" t="s">
        <v>2</v>
      </c>
      <c r="N27" s="61">
        <v>4.7</v>
      </c>
      <c r="O27"/>
    </row>
    <row r="28" spans="1:15" ht="12.75">
      <c r="A28">
        <v>26</v>
      </c>
      <c r="B28" t="s">
        <v>114</v>
      </c>
      <c r="C28" t="s">
        <v>26</v>
      </c>
      <c r="D28" s="61">
        <v>22.3</v>
      </c>
      <c r="E28" s="71" t="s">
        <v>2</v>
      </c>
      <c r="F28" s="61">
        <v>14.9</v>
      </c>
      <c r="G28"/>
      <c r="H28">
        <v>5184</v>
      </c>
      <c r="I28" s="71" t="s">
        <v>2</v>
      </c>
      <c r="J28">
        <v>3456</v>
      </c>
      <c r="K28"/>
      <c r="L28" s="61">
        <v>4.3</v>
      </c>
      <c r="M28" s="71" t="s">
        <v>2</v>
      </c>
      <c r="N28" s="61">
        <v>4.3</v>
      </c>
      <c r="O28"/>
    </row>
    <row r="29" spans="1:15" ht="12.75">
      <c r="A29">
        <v>27</v>
      </c>
      <c r="B29" t="s">
        <v>115</v>
      </c>
      <c r="C29" t="s">
        <v>26</v>
      </c>
      <c r="D29" s="61">
        <v>22.3</v>
      </c>
      <c r="E29" s="71" t="s">
        <v>2</v>
      </c>
      <c r="F29" s="61">
        <v>14.9</v>
      </c>
      <c r="G29"/>
      <c r="H29">
        <v>5184</v>
      </c>
      <c r="I29" s="71" t="s">
        <v>2</v>
      </c>
      <c r="J29">
        <v>3456</v>
      </c>
      <c r="K29"/>
      <c r="L29" s="61">
        <v>4.3</v>
      </c>
      <c r="M29" s="71" t="s">
        <v>2</v>
      </c>
      <c r="N29" s="61">
        <v>4.3</v>
      </c>
      <c r="O29"/>
    </row>
    <row r="30" spans="1:15" ht="12.75">
      <c r="A30">
        <v>28</v>
      </c>
      <c r="B30" t="s">
        <v>116</v>
      </c>
      <c r="C30" t="s">
        <v>26</v>
      </c>
      <c r="D30" s="61">
        <v>22.5</v>
      </c>
      <c r="E30" s="71" t="s">
        <v>2</v>
      </c>
      <c r="F30" s="61">
        <v>15</v>
      </c>
      <c r="G30"/>
      <c r="H30">
        <v>5472</v>
      </c>
      <c r="I30" s="71" t="s">
        <v>2</v>
      </c>
      <c r="J30">
        <v>3648</v>
      </c>
      <c r="K30"/>
      <c r="L30" s="61">
        <v>4.1</v>
      </c>
      <c r="M30" s="71" t="s">
        <v>2</v>
      </c>
      <c r="N30" s="61">
        <v>4.1</v>
      </c>
      <c r="O30"/>
    </row>
    <row r="31" spans="1:15" ht="12.75">
      <c r="A31">
        <v>29</v>
      </c>
      <c r="B31" t="s">
        <v>117</v>
      </c>
      <c r="C31" t="s">
        <v>26</v>
      </c>
      <c r="D31" s="61">
        <v>22.5</v>
      </c>
      <c r="E31" s="71" t="s">
        <v>2</v>
      </c>
      <c r="F31" s="61">
        <v>15</v>
      </c>
      <c r="G31"/>
      <c r="H31">
        <v>6000</v>
      </c>
      <c r="I31" s="71" t="s">
        <v>2</v>
      </c>
      <c r="J31">
        <v>4000</v>
      </c>
      <c r="K31"/>
      <c r="L31" s="61">
        <v>3.7</v>
      </c>
      <c r="M31" s="71" t="s">
        <v>2</v>
      </c>
      <c r="N31" s="61">
        <v>3.7</v>
      </c>
      <c r="O31"/>
    </row>
    <row r="32" spans="1:15" ht="12.75">
      <c r="A32">
        <v>30</v>
      </c>
      <c r="B32" t="s">
        <v>118</v>
      </c>
      <c r="C32" t="s">
        <v>26</v>
      </c>
      <c r="D32" s="61">
        <v>22.3</v>
      </c>
      <c r="E32" s="71" t="s">
        <v>2</v>
      </c>
      <c r="F32" s="61">
        <v>14.9</v>
      </c>
      <c r="G32"/>
      <c r="H32">
        <v>5184</v>
      </c>
      <c r="I32" s="71" t="s">
        <v>2</v>
      </c>
      <c r="J32">
        <v>3456</v>
      </c>
      <c r="K32"/>
      <c r="L32" s="61">
        <v>4.3</v>
      </c>
      <c r="M32" s="71" t="s">
        <v>2</v>
      </c>
      <c r="N32" s="61">
        <v>4.3</v>
      </c>
      <c r="O32"/>
    </row>
    <row r="33" spans="1:15" ht="12.75">
      <c r="A33">
        <v>31</v>
      </c>
      <c r="B33" t="s">
        <v>119</v>
      </c>
      <c r="C33" t="s">
        <v>26</v>
      </c>
      <c r="D33" s="61">
        <v>22.7</v>
      </c>
      <c r="E33" s="71" t="s">
        <v>2</v>
      </c>
      <c r="F33" s="61">
        <v>15.1</v>
      </c>
      <c r="G33"/>
      <c r="H33">
        <v>3072</v>
      </c>
      <c r="I33" s="71" t="s">
        <v>2</v>
      </c>
      <c r="J33">
        <v>2048</v>
      </c>
      <c r="K33"/>
      <c r="L33" s="61">
        <v>7.4</v>
      </c>
      <c r="M33" s="71" t="s">
        <v>2</v>
      </c>
      <c r="N33" s="61">
        <v>7.4</v>
      </c>
      <c r="O33"/>
    </row>
    <row r="34" spans="1:15" ht="12.75">
      <c r="A34">
        <v>32</v>
      </c>
      <c r="B34" t="s">
        <v>120</v>
      </c>
      <c r="C34" t="s">
        <v>26</v>
      </c>
      <c r="D34" s="61">
        <v>22.2</v>
      </c>
      <c r="E34" s="71" t="s">
        <v>2</v>
      </c>
      <c r="F34" s="61">
        <v>14.8</v>
      </c>
      <c r="G34"/>
      <c r="H34">
        <v>3456</v>
      </c>
      <c r="I34" s="71" t="s">
        <v>2</v>
      </c>
      <c r="J34">
        <v>2304</v>
      </c>
      <c r="K34"/>
      <c r="L34" s="61">
        <v>6.4</v>
      </c>
      <c r="M34" s="71" t="s">
        <v>2</v>
      </c>
      <c r="N34" s="61">
        <v>6.4</v>
      </c>
      <c r="O34"/>
    </row>
    <row r="35" spans="1:15" ht="12.75">
      <c r="A35">
        <v>33</v>
      </c>
      <c r="B35" t="s">
        <v>121</v>
      </c>
      <c r="C35" t="s">
        <v>26</v>
      </c>
      <c r="D35" s="61">
        <v>22.2</v>
      </c>
      <c r="E35" s="71" t="s">
        <v>2</v>
      </c>
      <c r="F35" s="61">
        <v>14.8</v>
      </c>
      <c r="G35"/>
      <c r="H35">
        <v>3888</v>
      </c>
      <c r="I35" s="71" t="s">
        <v>2</v>
      </c>
      <c r="J35">
        <v>2592</v>
      </c>
      <c r="K35"/>
      <c r="L35" s="61">
        <v>5.7</v>
      </c>
      <c r="M35" s="71" t="s">
        <v>2</v>
      </c>
      <c r="N35" s="61">
        <v>5.7</v>
      </c>
      <c r="O35"/>
    </row>
    <row r="36" spans="1:15" ht="12.75">
      <c r="A36">
        <v>34</v>
      </c>
      <c r="B36" t="s">
        <v>122</v>
      </c>
      <c r="C36" t="s">
        <v>26</v>
      </c>
      <c r="D36" s="61">
        <v>22.2</v>
      </c>
      <c r="E36" s="71" t="s">
        <v>2</v>
      </c>
      <c r="F36" s="61">
        <v>14.8</v>
      </c>
      <c r="G36"/>
      <c r="H36">
        <v>4272</v>
      </c>
      <c r="I36" s="71" t="s">
        <v>2</v>
      </c>
      <c r="J36">
        <v>2848</v>
      </c>
      <c r="K36"/>
      <c r="L36" s="61">
        <v>5.2</v>
      </c>
      <c r="M36" s="71" t="s">
        <v>2</v>
      </c>
      <c r="N36" s="61">
        <v>5.2</v>
      </c>
      <c r="O36"/>
    </row>
    <row r="37" spans="1:15" ht="12.75">
      <c r="A37">
        <v>35</v>
      </c>
      <c r="B37" t="s">
        <v>123</v>
      </c>
      <c r="C37" t="s">
        <v>26</v>
      </c>
      <c r="D37" s="61">
        <v>22.3</v>
      </c>
      <c r="E37" s="71" t="s">
        <v>2</v>
      </c>
      <c r="F37" s="61">
        <v>14.9</v>
      </c>
      <c r="G37"/>
      <c r="H37">
        <v>4752</v>
      </c>
      <c r="I37" s="71" t="s">
        <v>2</v>
      </c>
      <c r="J37">
        <v>3168</v>
      </c>
      <c r="K37"/>
      <c r="L37" s="61">
        <v>4.7</v>
      </c>
      <c r="M37" s="71" t="s">
        <v>2</v>
      </c>
      <c r="N37" s="61">
        <v>4.7</v>
      </c>
      <c r="O37"/>
    </row>
    <row r="38" spans="1:15" ht="12.75">
      <c r="A38">
        <v>36</v>
      </c>
      <c r="B38" t="s">
        <v>124</v>
      </c>
      <c r="C38" t="s">
        <v>26</v>
      </c>
      <c r="D38" s="61">
        <v>22.3</v>
      </c>
      <c r="E38" s="71" t="s">
        <v>2</v>
      </c>
      <c r="F38" s="61">
        <v>14.9</v>
      </c>
      <c r="G38"/>
      <c r="H38">
        <v>5184</v>
      </c>
      <c r="I38" s="71" t="s">
        <v>2</v>
      </c>
      <c r="J38">
        <v>3456</v>
      </c>
      <c r="K38"/>
      <c r="L38" s="61">
        <v>4.3</v>
      </c>
      <c r="M38" s="71" t="s">
        <v>2</v>
      </c>
      <c r="N38" s="61">
        <v>4.3</v>
      </c>
      <c r="O38"/>
    </row>
    <row r="39" spans="1:15" ht="12.75">
      <c r="A39">
        <v>37</v>
      </c>
      <c r="B39" t="s">
        <v>125</v>
      </c>
      <c r="C39" t="s">
        <v>26</v>
      </c>
      <c r="D39" s="61">
        <v>22.3</v>
      </c>
      <c r="E39" s="71" t="s">
        <v>2</v>
      </c>
      <c r="F39" s="61">
        <v>14.9</v>
      </c>
      <c r="G39"/>
      <c r="H39">
        <v>5184</v>
      </c>
      <c r="I39" s="71" t="s">
        <v>2</v>
      </c>
      <c r="J39">
        <v>3456</v>
      </c>
      <c r="K39"/>
      <c r="L39" s="61">
        <v>4.3</v>
      </c>
      <c r="M39" s="71" t="s">
        <v>2</v>
      </c>
      <c r="N39" s="61">
        <v>4.3</v>
      </c>
      <c r="O39"/>
    </row>
    <row r="40" spans="1:15" ht="12.75">
      <c r="A40">
        <v>38</v>
      </c>
      <c r="B40" t="s">
        <v>126</v>
      </c>
      <c r="C40" t="s">
        <v>26</v>
      </c>
      <c r="D40" s="61">
        <v>22.3</v>
      </c>
      <c r="E40" s="71" t="s">
        <v>2</v>
      </c>
      <c r="F40" s="61">
        <v>14.9</v>
      </c>
      <c r="G40"/>
      <c r="H40">
        <v>5184</v>
      </c>
      <c r="I40" s="71" t="s">
        <v>2</v>
      </c>
      <c r="J40">
        <v>3456</v>
      </c>
      <c r="K40"/>
      <c r="L40" s="61">
        <v>4.3</v>
      </c>
      <c r="M40" s="71" t="s">
        <v>2</v>
      </c>
      <c r="N40" s="61">
        <v>4.3</v>
      </c>
      <c r="O40"/>
    </row>
    <row r="41" spans="1:15" ht="12.75">
      <c r="A41">
        <v>39</v>
      </c>
      <c r="B41" t="s">
        <v>127</v>
      </c>
      <c r="C41" t="s">
        <v>26</v>
      </c>
      <c r="D41" s="61">
        <v>22.3</v>
      </c>
      <c r="E41" s="71" t="s">
        <v>2</v>
      </c>
      <c r="F41" s="61">
        <v>14.9</v>
      </c>
      <c r="G41"/>
      <c r="H41">
        <v>5184</v>
      </c>
      <c r="I41" s="71" t="s">
        <v>2</v>
      </c>
      <c r="J41">
        <v>3456</v>
      </c>
      <c r="K41"/>
      <c r="L41" s="61">
        <v>4.3</v>
      </c>
      <c r="M41" s="71" t="s">
        <v>2</v>
      </c>
      <c r="N41" s="61">
        <v>4.3</v>
      </c>
      <c r="O41"/>
    </row>
    <row r="42" spans="1:15" ht="12.75">
      <c r="A42">
        <v>40</v>
      </c>
      <c r="B42" t="s">
        <v>128</v>
      </c>
      <c r="C42" t="s">
        <v>26</v>
      </c>
      <c r="D42" s="61">
        <v>22.3</v>
      </c>
      <c r="E42" s="71" t="s">
        <v>2</v>
      </c>
      <c r="F42" s="61">
        <v>14.9</v>
      </c>
      <c r="G42"/>
      <c r="H42">
        <v>6000</v>
      </c>
      <c r="I42" s="71" t="s">
        <v>2</v>
      </c>
      <c r="J42">
        <v>4000</v>
      </c>
      <c r="K42"/>
      <c r="L42" s="61">
        <v>3.72</v>
      </c>
      <c r="M42" s="71" t="s">
        <v>2</v>
      </c>
      <c r="N42" s="61">
        <v>3.72</v>
      </c>
      <c r="O42" s="72"/>
    </row>
    <row r="43" spans="1:15" ht="12.75">
      <c r="A43">
        <v>41</v>
      </c>
      <c r="B43" t="s">
        <v>129</v>
      </c>
      <c r="C43" t="s">
        <v>26</v>
      </c>
      <c r="D43" s="61">
        <v>22.3</v>
      </c>
      <c r="E43" s="71" t="s">
        <v>2</v>
      </c>
      <c r="F43" s="61">
        <v>14.9</v>
      </c>
      <c r="G43"/>
      <c r="H43">
        <v>6000</v>
      </c>
      <c r="I43" s="71" t="s">
        <v>2</v>
      </c>
      <c r="J43">
        <v>4000</v>
      </c>
      <c r="K43"/>
      <c r="L43" s="61">
        <v>3.72</v>
      </c>
      <c r="M43" s="71" t="s">
        <v>2</v>
      </c>
      <c r="N43" s="61">
        <v>3.72</v>
      </c>
      <c r="O43"/>
    </row>
    <row r="44" spans="1:15" ht="12.75">
      <c r="A44">
        <v>42</v>
      </c>
      <c r="B44" t="s">
        <v>130</v>
      </c>
      <c r="C44" t="s">
        <v>26</v>
      </c>
      <c r="D44" s="61">
        <v>22.2</v>
      </c>
      <c r="E44" s="71" t="s">
        <v>2</v>
      </c>
      <c r="F44" s="61">
        <v>14.8</v>
      </c>
      <c r="G44"/>
      <c r="H44">
        <v>3888</v>
      </c>
      <c r="I44" s="71" t="s">
        <v>2</v>
      </c>
      <c r="J44">
        <v>2592</v>
      </c>
      <c r="K44"/>
      <c r="L44" s="61">
        <v>5.7</v>
      </c>
      <c r="M44" s="71" t="s">
        <v>2</v>
      </c>
      <c r="N44" s="61">
        <v>5.7</v>
      </c>
      <c r="O44"/>
    </row>
    <row r="45" spans="1:15" ht="12.75">
      <c r="A45">
        <v>43</v>
      </c>
      <c r="B45" t="s">
        <v>131</v>
      </c>
      <c r="C45" t="s">
        <v>26</v>
      </c>
      <c r="D45" s="61">
        <v>22.2</v>
      </c>
      <c r="E45" s="71" t="s">
        <v>2</v>
      </c>
      <c r="F45" s="61">
        <v>14.8</v>
      </c>
      <c r="G45"/>
      <c r="H45">
        <v>4272</v>
      </c>
      <c r="I45" s="71" t="s">
        <v>2</v>
      </c>
      <c r="J45">
        <v>2848</v>
      </c>
      <c r="K45"/>
      <c r="L45" s="61">
        <v>5.2</v>
      </c>
      <c r="M45" s="71" t="s">
        <v>2</v>
      </c>
      <c r="N45" s="61">
        <v>5.2</v>
      </c>
      <c r="O45"/>
    </row>
    <row r="46" spans="1:15" ht="12.75">
      <c r="A46">
        <v>44</v>
      </c>
      <c r="B46" t="s">
        <v>132</v>
      </c>
      <c r="C46" t="s">
        <v>26</v>
      </c>
      <c r="D46" s="61">
        <v>22.3</v>
      </c>
      <c r="E46" s="71" t="s">
        <v>2</v>
      </c>
      <c r="F46" s="61">
        <v>14.9</v>
      </c>
      <c r="G46"/>
      <c r="H46">
        <v>5184</v>
      </c>
      <c r="I46" s="71" t="s">
        <v>2</v>
      </c>
      <c r="J46">
        <v>3456</v>
      </c>
      <c r="K46"/>
      <c r="L46" s="61">
        <v>4.3</v>
      </c>
      <c r="M46" s="71" t="s">
        <v>2</v>
      </c>
      <c r="N46" s="61">
        <v>4.3</v>
      </c>
      <c r="O46"/>
    </row>
    <row r="47" spans="1:15" ht="12.75">
      <c r="A47">
        <v>45</v>
      </c>
      <c r="B47" t="s">
        <v>133</v>
      </c>
      <c r="C47" t="s">
        <v>26</v>
      </c>
      <c r="D47" s="61">
        <v>22.3</v>
      </c>
      <c r="E47" s="71" t="s">
        <v>2</v>
      </c>
      <c r="F47" s="61">
        <v>14.9</v>
      </c>
      <c r="G47"/>
      <c r="H47">
        <v>5184</v>
      </c>
      <c r="I47" s="71" t="s">
        <v>2</v>
      </c>
      <c r="J47">
        <v>3456</v>
      </c>
      <c r="K47"/>
      <c r="L47" s="61">
        <v>4.3</v>
      </c>
      <c r="M47" s="71" t="s">
        <v>2</v>
      </c>
      <c r="N47" s="61">
        <v>4.3</v>
      </c>
      <c r="O47"/>
    </row>
    <row r="48" spans="1:15" ht="12.75">
      <c r="A48">
        <v>46</v>
      </c>
      <c r="B48" t="s">
        <v>134</v>
      </c>
      <c r="C48" t="s">
        <v>87</v>
      </c>
      <c r="D48" s="61">
        <v>23.7</v>
      </c>
      <c r="E48" s="71" t="s">
        <v>2</v>
      </c>
      <c r="F48" s="61">
        <v>15.6</v>
      </c>
      <c r="G48"/>
      <c r="H48">
        <v>2012</v>
      </c>
      <c r="I48" s="71" t="s">
        <v>2</v>
      </c>
      <c r="J48">
        <v>1324</v>
      </c>
      <c r="K48"/>
      <c r="L48" s="61">
        <v>11.8</v>
      </c>
      <c r="M48" s="71" t="s">
        <v>2</v>
      </c>
      <c r="N48" s="61">
        <v>11.8</v>
      </c>
      <c r="O48"/>
    </row>
    <row r="49" spans="1:15" ht="12.75">
      <c r="A49">
        <v>47</v>
      </c>
      <c r="B49" t="s">
        <v>135</v>
      </c>
      <c r="C49" t="s">
        <v>87</v>
      </c>
      <c r="D49" s="61">
        <v>23.7</v>
      </c>
      <c r="E49" s="71" t="s">
        <v>2</v>
      </c>
      <c r="F49" s="61">
        <v>15.6</v>
      </c>
      <c r="G49"/>
      <c r="H49">
        <v>2000</v>
      </c>
      <c r="I49" s="71" t="s">
        <v>2</v>
      </c>
      <c r="J49">
        <v>1312</v>
      </c>
      <c r="K49"/>
      <c r="L49" s="61">
        <v>11.9</v>
      </c>
      <c r="M49" s="71" t="s">
        <v>2</v>
      </c>
      <c r="N49" s="61">
        <v>11.9</v>
      </c>
      <c r="O49"/>
    </row>
    <row r="50" spans="1:15" ht="12.75">
      <c r="A50">
        <v>48</v>
      </c>
      <c r="B50" t="s">
        <v>136</v>
      </c>
      <c r="C50" t="s">
        <v>87</v>
      </c>
      <c r="D50" s="61">
        <v>23.7</v>
      </c>
      <c r="E50" s="71" t="s">
        <v>2</v>
      </c>
      <c r="F50" s="61">
        <v>15.6</v>
      </c>
      <c r="G50"/>
      <c r="H50">
        <v>3008</v>
      </c>
      <c r="I50" s="71" t="s">
        <v>2</v>
      </c>
      <c r="J50">
        <v>1960</v>
      </c>
      <c r="K50"/>
      <c r="L50" s="61">
        <v>7.8</v>
      </c>
      <c r="M50" s="71" t="s">
        <v>2</v>
      </c>
      <c r="N50" s="61">
        <v>7.8</v>
      </c>
      <c r="O50"/>
    </row>
    <row r="51" spans="1:15" ht="12.75">
      <c r="A51">
        <v>49</v>
      </c>
      <c r="B51" t="s">
        <v>137</v>
      </c>
      <c r="C51" t="s">
        <v>88</v>
      </c>
      <c r="D51" s="61">
        <v>23.3</v>
      </c>
      <c r="E51" s="71" t="s">
        <v>2</v>
      </c>
      <c r="F51" s="61">
        <v>15.5</v>
      </c>
      <c r="G51"/>
      <c r="H51">
        <v>2464</v>
      </c>
      <c r="I51" s="71" t="s">
        <v>2</v>
      </c>
      <c r="J51">
        <v>1632</v>
      </c>
      <c r="K51"/>
      <c r="L51" s="61">
        <v>9.4</v>
      </c>
      <c r="M51" s="71" t="s">
        <v>2</v>
      </c>
      <c r="N51" s="61">
        <v>9.4</v>
      </c>
      <c r="O51"/>
    </row>
    <row r="52" spans="1:15" ht="12.75">
      <c r="A52">
        <v>50</v>
      </c>
      <c r="B52" t="s">
        <v>138</v>
      </c>
      <c r="C52" t="s">
        <v>87</v>
      </c>
      <c r="D52" s="61">
        <v>23.3</v>
      </c>
      <c r="E52" s="71" t="s">
        <v>2</v>
      </c>
      <c r="F52" s="61">
        <v>15.5</v>
      </c>
      <c r="G52"/>
      <c r="H52">
        <v>2464</v>
      </c>
      <c r="I52" s="71" t="s">
        <v>2</v>
      </c>
      <c r="J52">
        <v>1632</v>
      </c>
      <c r="K52"/>
      <c r="L52" s="61">
        <v>9.4</v>
      </c>
      <c r="M52" s="71" t="s">
        <v>2</v>
      </c>
      <c r="N52" s="61">
        <v>9.4</v>
      </c>
      <c r="O52"/>
    </row>
    <row r="53" spans="1:15" ht="12.75">
      <c r="A53">
        <v>51</v>
      </c>
      <c r="B53" t="s">
        <v>139</v>
      </c>
      <c r="C53" t="s">
        <v>26</v>
      </c>
      <c r="D53" s="61">
        <v>23.7</v>
      </c>
      <c r="E53" s="71" t="s">
        <v>2</v>
      </c>
      <c r="F53" s="61">
        <v>15.7</v>
      </c>
      <c r="G53"/>
      <c r="H53">
        <v>4288</v>
      </c>
      <c r="I53" s="71" t="s">
        <v>2</v>
      </c>
      <c r="J53">
        <v>2848</v>
      </c>
      <c r="K53"/>
      <c r="L53" s="61">
        <v>5.5</v>
      </c>
      <c r="M53" s="71" t="s">
        <v>2</v>
      </c>
      <c r="N53" s="61">
        <v>5.5</v>
      </c>
      <c r="O53"/>
    </row>
    <row r="54" spans="1:15" ht="12.75">
      <c r="A54">
        <v>52</v>
      </c>
      <c r="B54" t="s">
        <v>140</v>
      </c>
      <c r="C54" t="s">
        <v>26</v>
      </c>
      <c r="D54" s="61">
        <v>23.7</v>
      </c>
      <c r="E54" s="71" t="s">
        <v>2</v>
      </c>
      <c r="F54" s="61">
        <v>15.7</v>
      </c>
      <c r="G54"/>
      <c r="H54">
        <v>4288</v>
      </c>
      <c r="I54" s="71" t="s">
        <v>2</v>
      </c>
      <c r="J54">
        <v>2848</v>
      </c>
      <c r="K54"/>
      <c r="L54" s="61">
        <v>5.5</v>
      </c>
      <c r="M54" s="71" t="s">
        <v>2</v>
      </c>
      <c r="N54" s="61">
        <v>5.5</v>
      </c>
      <c r="O54"/>
    </row>
    <row r="55" spans="1:15" ht="12.75">
      <c r="A55">
        <v>53</v>
      </c>
      <c r="B55" t="s">
        <v>141</v>
      </c>
      <c r="C55" t="s">
        <v>26</v>
      </c>
      <c r="D55" s="61">
        <v>36</v>
      </c>
      <c r="E55" s="71" t="s">
        <v>2</v>
      </c>
      <c r="F55" s="61">
        <v>23.9</v>
      </c>
      <c r="G55"/>
      <c r="H55">
        <v>4256</v>
      </c>
      <c r="I55" s="71" t="s">
        <v>2</v>
      </c>
      <c r="J55">
        <v>2832</v>
      </c>
      <c r="K55"/>
      <c r="L55" s="61">
        <v>8.4</v>
      </c>
      <c r="M55" s="71" t="s">
        <v>2</v>
      </c>
      <c r="N55" s="61">
        <v>8.4</v>
      </c>
      <c r="O55"/>
    </row>
    <row r="56" spans="1:15" ht="12.75">
      <c r="A56">
        <v>54</v>
      </c>
      <c r="B56" t="s">
        <v>142</v>
      </c>
      <c r="C56" t="s">
        <v>26</v>
      </c>
      <c r="D56" s="61">
        <v>36</v>
      </c>
      <c r="E56" s="71" t="s">
        <v>2</v>
      </c>
      <c r="F56" s="61">
        <v>23.9</v>
      </c>
      <c r="G56"/>
      <c r="H56">
        <v>4256</v>
      </c>
      <c r="I56" s="71" t="s">
        <v>2</v>
      </c>
      <c r="J56">
        <v>2832</v>
      </c>
      <c r="K56"/>
      <c r="L56" s="61">
        <v>8.4</v>
      </c>
      <c r="M56" s="71" t="s">
        <v>2</v>
      </c>
      <c r="N56" s="61">
        <v>8.4</v>
      </c>
      <c r="O56"/>
    </row>
    <row r="57" spans="1:15" ht="12.75">
      <c r="A57">
        <v>55</v>
      </c>
      <c r="B57" t="s">
        <v>143</v>
      </c>
      <c r="C57" t="s">
        <v>26</v>
      </c>
      <c r="D57" s="61">
        <v>35.9</v>
      </c>
      <c r="E57" s="71" t="s">
        <v>2</v>
      </c>
      <c r="F57" s="61">
        <v>24</v>
      </c>
      <c r="G57"/>
      <c r="H57">
        <v>6048</v>
      </c>
      <c r="I57" s="71" t="s">
        <v>2</v>
      </c>
      <c r="J57">
        <v>4032</v>
      </c>
      <c r="K57"/>
      <c r="L57" s="61">
        <v>5.9</v>
      </c>
      <c r="M57" s="71" t="s">
        <v>2</v>
      </c>
      <c r="N57" s="61">
        <v>5.9</v>
      </c>
      <c r="O57"/>
    </row>
    <row r="58" spans="1:15" ht="12.75">
      <c r="A58">
        <v>56</v>
      </c>
      <c r="B58" t="s">
        <v>144</v>
      </c>
      <c r="C58" t="s">
        <v>26</v>
      </c>
      <c r="D58" s="61">
        <v>36</v>
      </c>
      <c r="E58" s="71" t="s">
        <v>2</v>
      </c>
      <c r="F58" s="61">
        <v>23.9</v>
      </c>
      <c r="G58"/>
      <c r="H58">
        <v>4928</v>
      </c>
      <c r="I58" s="71" t="s">
        <v>2</v>
      </c>
      <c r="J58">
        <v>3280</v>
      </c>
      <c r="K58"/>
      <c r="L58" s="61">
        <v>7.3</v>
      </c>
      <c r="M58" s="71" t="s">
        <v>2</v>
      </c>
      <c r="N58" s="61">
        <v>7.3</v>
      </c>
      <c r="O58"/>
    </row>
    <row r="59" spans="1:15" ht="12.75">
      <c r="A59">
        <v>57</v>
      </c>
      <c r="B59" t="s">
        <v>145</v>
      </c>
      <c r="C59" t="s">
        <v>26</v>
      </c>
      <c r="D59" s="61">
        <v>36</v>
      </c>
      <c r="E59" s="71" t="s">
        <v>2</v>
      </c>
      <c r="F59" s="61">
        <v>23.9</v>
      </c>
      <c r="G59"/>
      <c r="H59">
        <v>4928</v>
      </c>
      <c r="I59" s="71" t="s">
        <v>2</v>
      </c>
      <c r="J59">
        <v>3280</v>
      </c>
      <c r="K59"/>
      <c r="L59" s="61">
        <v>7.3</v>
      </c>
      <c r="M59" s="71" t="s">
        <v>2</v>
      </c>
      <c r="N59" s="61">
        <v>7.3</v>
      </c>
      <c r="O59"/>
    </row>
    <row r="60" spans="1:15" ht="12.75">
      <c r="A60">
        <v>58</v>
      </c>
      <c r="B60" t="s">
        <v>146</v>
      </c>
      <c r="C60" t="s">
        <v>26</v>
      </c>
      <c r="D60" s="61">
        <v>35.9</v>
      </c>
      <c r="E60" s="71" t="s">
        <v>2</v>
      </c>
      <c r="F60" s="61">
        <v>23.9</v>
      </c>
      <c r="G60"/>
      <c r="H60">
        <v>5588</v>
      </c>
      <c r="I60" s="71" t="s">
        <v>2</v>
      </c>
      <c r="J60">
        <v>3712</v>
      </c>
      <c r="K60"/>
      <c r="L60" s="61">
        <v>6.4</v>
      </c>
      <c r="M60" s="71" t="s">
        <v>2</v>
      </c>
      <c r="N60" s="61">
        <v>6.4</v>
      </c>
      <c r="O60"/>
    </row>
    <row r="61" spans="1:15" ht="12.75">
      <c r="A61">
        <v>59</v>
      </c>
      <c r="B61" t="s">
        <v>147</v>
      </c>
      <c r="C61" t="s">
        <v>87</v>
      </c>
      <c r="D61" s="61">
        <v>23.6</v>
      </c>
      <c r="E61" s="71" t="s">
        <v>2</v>
      </c>
      <c r="F61" s="61">
        <v>15.8</v>
      </c>
      <c r="G61"/>
      <c r="H61">
        <v>3008</v>
      </c>
      <c r="I61" s="71" t="s">
        <v>2</v>
      </c>
      <c r="J61">
        <v>2000</v>
      </c>
      <c r="K61"/>
      <c r="L61" s="61">
        <v>7.8</v>
      </c>
      <c r="M61" s="71" t="s">
        <v>2</v>
      </c>
      <c r="N61" s="61">
        <v>7.8</v>
      </c>
      <c r="O61"/>
    </row>
    <row r="62" spans="1:15" ht="12.75">
      <c r="A62">
        <v>60</v>
      </c>
      <c r="B62" t="s">
        <v>148</v>
      </c>
      <c r="C62" t="s">
        <v>87</v>
      </c>
      <c r="D62" s="61">
        <v>23.7</v>
      </c>
      <c r="E62" s="71" t="s">
        <v>2</v>
      </c>
      <c r="F62" s="61">
        <v>15.6</v>
      </c>
      <c r="G62"/>
      <c r="H62">
        <v>3872</v>
      </c>
      <c r="I62" s="71" t="s">
        <v>2</v>
      </c>
      <c r="J62">
        <v>2592</v>
      </c>
      <c r="K62"/>
      <c r="L62" s="61">
        <v>6.1</v>
      </c>
      <c r="M62" s="71" t="s">
        <v>2</v>
      </c>
      <c r="N62" s="61">
        <v>6.1</v>
      </c>
      <c r="O62"/>
    </row>
    <row r="63" spans="1:15" ht="12.75">
      <c r="A63">
        <v>61</v>
      </c>
      <c r="B63" t="s">
        <v>149</v>
      </c>
      <c r="C63" t="s">
        <v>87</v>
      </c>
      <c r="D63" s="61">
        <v>23.7</v>
      </c>
      <c r="E63" s="71" t="s">
        <v>2</v>
      </c>
      <c r="F63" s="61">
        <v>15.6</v>
      </c>
      <c r="G63"/>
      <c r="H63">
        <v>3008</v>
      </c>
      <c r="I63" s="71" t="s">
        <v>2</v>
      </c>
      <c r="J63">
        <v>2000</v>
      </c>
      <c r="K63"/>
      <c r="L63" s="61">
        <v>7.8</v>
      </c>
      <c r="M63" s="71" t="s">
        <v>2</v>
      </c>
      <c r="N63" s="61">
        <v>7.8</v>
      </c>
      <c r="O63"/>
    </row>
    <row r="64" spans="1:15" ht="12.75">
      <c r="A64">
        <v>62</v>
      </c>
      <c r="B64" t="s">
        <v>150</v>
      </c>
      <c r="C64" t="s">
        <v>87</v>
      </c>
      <c r="D64" s="61">
        <v>23.6</v>
      </c>
      <c r="E64" s="71" t="s">
        <v>2</v>
      </c>
      <c r="F64" s="61">
        <v>15.8</v>
      </c>
      <c r="G64"/>
      <c r="H64">
        <v>3872</v>
      </c>
      <c r="I64" s="71" t="s">
        <v>2</v>
      </c>
      <c r="J64">
        <v>2592</v>
      </c>
      <c r="K64"/>
      <c r="L64" s="61">
        <v>6.1</v>
      </c>
      <c r="M64" s="71" t="s">
        <v>2</v>
      </c>
      <c r="N64" s="61">
        <v>6.1</v>
      </c>
      <c r="O64"/>
    </row>
    <row r="65" spans="1:15" ht="12.75">
      <c r="A65">
        <v>63</v>
      </c>
      <c r="B65" t="s">
        <v>151</v>
      </c>
      <c r="C65" t="s">
        <v>87</v>
      </c>
      <c r="D65" s="61">
        <v>23.7</v>
      </c>
      <c r="E65" s="71" t="s">
        <v>2</v>
      </c>
      <c r="F65" s="61">
        <v>15.6</v>
      </c>
      <c r="G65"/>
      <c r="H65">
        <v>3008</v>
      </c>
      <c r="I65" s="71" t="s">
        <v>2</v>
      </c>
      <c r="J65">
        <v>2000</v>
      </c>
      <c r="K65"/>
      <c r="L65" s="61">
        <v>7.8</v>
      </c>
      <c r="M65" s="71" t="s">
        <v>2</v>
      </c>
      <c r="N65" s="61">
        <v>7.8</v>
      </c>
      <c r="O65"/>
    </row>
    <row r="66" spans="1:15" ht="12.75">
      <c r="A66">
        <v>64</v>
      </c>
      <c r="B66" t="s">
        <v>152</v>
      </c>
      <c r="C66" t="s">
        <v>87</v>
      </c>
      <c r="D66" s="61">
        <v>23.7</v>
      </c>
      <c r="E66" s="71" t="s">
        <v>2</v>
      </c>
      <c r="F66" s="61">
        <v>15.5</v>
      </c>
      <c r="G66"/>
      <c r="H66">
        <v>3008</v>
      </c>
      <c r="I66" s="71" t="s">
        <v>2</v>
      </c>
      <c r="J66">
        <v>2000</v>
      </c>
      <c r="K66"/>
      <c r="L66" s="61">
        <v>7.8</v>
      </c>
      <c r="M66" s="71" t="s">
        <v>2</v>
      </c>
      <c r="N66" s="61">
        <v>7.8</v>
      </c>
      <c r="O66"/>
    </row>
    <row r="67" spans="1:15" ht="12.75">
      <c r="A67">
        <v>65</v>
      </c>
      <c r="B67" t="s">
        <v>153</v>
      </c>
      <c r="C67" t="s">
        <v>87</v>
      </c>
      <c r="D67" s="61">
        <v>23.6</v>
      </c>
      <c r="E67" s="71" t="s">
        <v>2</v>
      </c>
      <c r="F67" s="61">
        <v>15.8</v>
      </c>
      <c r="G67"/>
      <c r="H67">
        <v>3872</v>
      </c>
      <c r="I67" s="71" t="s">
        <v>2</v>
      </c>
      <c r="J67">
        <v>2592</v>
      </c>
      <c r="K67"/>
      <c r="L67" s="61">
        <v>6.1</v>
      </c>
      <c r="M67" s="71" t="s">
        <v>2</v>
      </c>
      <c r="N67" s="61">
        <v>6.1</v>
      </c>
      <c r="O67"/>
    </row>
    <row r="68" spans="1:15" ht="12.75">
      <c r="A68">
        <v>66</v>
      </c>
      <c r="B68" t="s">
        <v>154</v>
      </c>
      <c r="C68" t="s">
        <v>26</v>
      </c>
      <c r="D68" s="61">
        <v>23.6</v>
      </c>
      <c r="E68" s="71" t="s">
        <v>2</v>
      </c>
      <c r="F68" s="61">
        <v>15.8</v>
      </c>
      <c r="G68"/>
      <c r="H68">
        <v>4288</v>
      </c>
      <c r="I68" s="71" t="s">
        <v>2</v>
      </c>
      <c r="J68">
        <v>2848</v>
      </c>
      <c r="K68"/>
      <c r="L68" s="61">
        <v>5.5</v>
      </c>
      <c r="M68" s="71" t="s">
        <v>2</v>
      </c>
      <c r="N68" s="61">
        <v>5.5</v>
      </c>
      <c r="O68"/>
    </row>
    <row r="69" spans="1:15" ht="12.75">
      <c r="A69">
        <v>67</v>
      </c>
      <c r="B69" t="s">
        <v>155</v>
      </c>
      <c r="C69" t="s">
        <v>87</v>
      </c>
      <c r="D69" s="61">
        <v>23.7</v>
      </c>
      <c r="E69" s="71" t="s">
        <v>2</v>
      </c>
      <c r="F69" s="61">
        <v>15.6</v>
      </c>
      <c r="G69"/>
      <c r="H69">
        <v>3008</v>
      </c>
      <c r="I69" s="71" t="s">
        <v>2</v>
      </c>
      <c r="J69">
        <v>2000</v>
      </c>
      <c r="K69"/>
      <c r="L69" s="61">
        <v>7.8</v>
      </c>
      <c r="M69" s="71" t="s">
        <v>2</v>
      </c>
      <c r="N69" s="61">
        <v>7.8</v>
      </c>
      <c r="O69"/>
    </row>
    <row r="70" spans="1:15" ht="12.75">
      <c r="A70">
        <v>68</v>
      </c>
      <c r="B70" t="s">
        <v>156</v>
      </c>
      <c r="C70" t="s">
        <v>87</v>
      </c>
      <c r="D70" s="61">
        <v>23.6</v>
      </c>
      <c r="E70" s="71" t="s">
        <v>2</v>
      </c>
      <c r="F70" s="61">
        <v>15.8</v>
      </c>
      <c r="G70"/>
      <c r="H70">
        <v>3872</v>
      </c>
      <c r="I70" s="71" t="s">
        <v>2</v>
      </c>
      <c r="J70">
        <v>2592</v>
      </c>
      <c r="K70"/>
      <c r="L70" s="61">
        <v>6.1</v>
      </c>
      <c r="M70" s="71" t="s">
        <v>2</v>
      </c>
      <c r="N70" s="61">
        <v>6.1</v>
      </c>
      <c r="O70"/>
    </row>
    <row r="71" spans="1:15" ht="12.75">
      <c r="A71">
        <v>69</v>
      </c>
      <c r="B71" t="s">
        <v>157</v>
      </c>
      <c r="C71" t="s">
        <v>26</v>
      </c>
      <c r="D71" s="61">
        <v>23.6</v>
      </c>
      <c r="E71" s="71" t="s">
        <v>2</v>
      </c>
      <c r="F71" s="61">
        <v>15.8</v>
      </c>
      <c r="G71"/>
      <c r="H71">
        <v>4288</v>
      </c>
      <c r="I71" s="71" t="s">
        <v>2</v>
      </c>
      <c r="J71">
        <v>2848</v>
      </c>
      <c r="K71"/>
      <c r="L71" s="61">
        <v>5.5</v>
      </c>
      <c r="M71" s="71" t="s">
        <v>2</v>
      </c>
      <c r="N71" s="61">
        <v>5.5</v>
      </c>
      <c r="O71"/>
    </row>
    <row r="72" spans="1:15" ht="12.75">
      <c r="A72">
        <v>70</v>
      </c>
      <c r="B72" t="s">
        <v>158</v>
      </c>
      <c r="C72" t="s">
        <v>26</v>
      </c>
      <c r="D72" s="61">
        <v>23.5</v>
      </c>
      <c r="E72" s="71" t="s">
        <v>2</v>
      </c>
      <c r="F72" s="61">
        <v>15.7</v>
      </c>
      <c r="G72"/>
      <c r="H72">
        <v>5568</v>
      </c>
      <c r="I72" s="71" t="s">
        <v>2</v>
      </c>
      <c r="J72">
        <v>3712</v>
      </c>
      <c r="K72"/>
      <c r="L72" s="61">
        <v>4.2</v>
      </c>
      <c r="M72" s="71" t="s">
        <v>2</v>
      </c>
      <c r="N72" s="61">
        <v>4.2</v>
      </c>
      <c r="O72"/>
    </row>
    <row r="73" spans="1:15" ht="12.75">
      <c r="A73">
        <v>71</v>
      </c>
      <c r="B73" t="s">
        <v>159</v>
      </c>
      <c r="C73" t="s">
        <v>26</v>
      </c>
      <c r="D73" s="61">
        <v>35.9</v>
      </c>
      <c r="E73" s="71" t="s">
        <v>2</v>
      </c>
      <c r="F73" s="61">
        <v>24</v>
      </c>
      <c r="G73"/>
      <c r="H73">
        <v>6016</v>
      </c>
      <c r="I73" s="71" t="s">
        <v>2</v>
      </c>
      <c r="J73">
        <v>4016</v>
      </c>
      <c r="K73"/>
      <c r="L73" s="61">
        <v>5.9</v>
      </c>
      <c r="M73" s="71" t="s">
        <v>2</v>
      </c>
      <c r="N73" s="61">
        <v>5.9</v>
      </c>
      <c r="O73"/>
    </row>
    <row r="74" spans="1:15" ht="12.75">
      <c r="A74">
        <v>72</v>
      </c>
      <c r="B74" t="s">
        <v>160</v>
      </c>
      <c r="C74" t="s">
        <v>26</v>
      </c>
      <c r="D74" s="61">
        <v>35.9</v>
      </c>
      <c r="E74" s="71" t="s">
        <v>2</v>
      </c>
      <c r="F74" s="61">
        <v>24</v>
      </c>
      <c r="G74"/>
      <c r="H74">
        <v>6016</v>
      </c>
      <c r="I74" s="71" t="s">
        <v>2</v>
      </c>
      <c r="J74">
        <v>4016</v>
      </c>
      <c r="K74"/>
      <c r="L74" s="61">
        <v>5.9</v>
      </c>
      <c r="M74" s="71" t="s">
        <v>2</v>
      </c>
      <c r="N74" s="61">
        <v>5.9</v>
      </c>
      <c r="O74"/>
    </row>
    <row r="75" spans="1:15" ht="12.75">
      <c r="A75">
        <v>73</v>
      </c>
      <c r="B75" t="s">
        <v>161</v>
      </c>
      <c r="C75" t="s">
        <v>26</v>
      </c>
      <c r="D75" s="61">
        <v>36</v>
      </c>
      <c r="E75" s="71" t="s">
        <v>2</v>
      </c>
      <c r="F75" s="61">
        <v>23.9</v>
      </c>
      <c r="G75"/>
      <c r="H75">
        <v>4256</v>
      </c>
      <c r="I75" s="71" t="s">
        <v>2</v>
      </c>
      <c r="J75">
        <v>2832</v>
      </c>
      <c r="K75"/>
      <c r="L75" s="61">
        <v>8.5</v>
      </c>
      <c r="M75" s="71" t="s">
        <v>2</v>
      </c>
      <c r="N75" s="61">
        <v>8.5</v>
      </c>
      <c r="O75"/>
    </row>
    <row r="76" spans="1:15" ht="12.75">
      <c r="A76">
        <v>74</v>
      </c>
      <c r="B76" t="s">
        <v>162</v>
      </c>
      <c r="C76" t="s">
        <v>26</v>
      </c>
      <c r="D76" s="61">
        <v>35.9</v>
      </c>
      <c r="E76" s="71" t="s">
        <v>2</v>
      </c>
      <c r="F76" s="61">
        <v>24</v>
      </c>
      <c r="G76"/>
      <c r="H76">
        <v>6016</v>
      </c>
      <c r="I76" s="71" t="s">
        <v>2</v>
      </c>
      <c r="J76">
        <v>4016</v>
      </c>
      <c r="K76"/>
      <c r="L76" s="61">
        <v>5.9</v>
      </c>
      <c r="M76" s="71" t="s">
        <v>2</v>
      </c>
      <c r="N76" s="61">
        <v>5.9</v>
      </c>
      <c r="O76"/>
    </row>
    <row r="77" spans="1:15" ht="12.75">
      <c r="A77">
        <v>75</v>
      </c>
      <c r="B77" t="s">
        <v>163</v>
      </c>
      <c r="C77" t="s">
        <v>26</v>
      </c>
      <c r="D77" s="61">
        <v>35.9</v>
      </c>
      <c r="E77" s="71" t="s">
        <v>2</v>
      </c>
      <c r="F77" s="61">
        <v>24</v>
      </c>
      <c r="G77"/>
      <c r="H77">
        <v>7360</v>
      </c>
      <c r="I77" s="71" t="s">
        <v>2</v>
      </c>
      <c r="J77">
        <v>4912</v>
      </c>
      <c r="K77"/>
      <c r="L77" s="61">
        <v>4.9</v>
      </c>
      <c r="M77" s="71" t="s">
        <v>2</v>
      </c>
      <c r="N77" s="61">
        <v>4.9</v>
      </c>
      <c r="O77"/>
    </row>
    <row r="78" spans="1:15" ht="12.75">
      <c r="A78">
        <v>76</v>
      </c>
      <c r="B78" t="s">
        <v>164</v>
      </c>
      <c r="C78" t="s">
        <v>26</v>
      </c>
      <c r="D78" s="61">
        <v>35.9</v>
      </c>
      <c r="E78" s="71" t="s">
        <v>2</v>
      </c>
      <c r="F78" s="61">
        <v>24</v>
      </c>
      <c r="G78"/>
      <c r="H78">
        <v>7360</v>
      </c>
      <c r="I78" s="71" t="s">
        <v>2</v>
      </c>
      <c r="J78">
        <v>4912</v>
      </c>
      <c r="K78"/>
      <c r="L78" s="61">
        <v>4.8</v>
      </c>
      <c r="M78" s="71" t="s">
        <v>2</v>
      </c>
      <c r="N78" s="61">
        <v>4.8</v>
      </c>
      <c r="O78"/>
    </row>
    <row r="79" spans="1:15" ht="12.75">
      <c r="A79">
        <v>77</v>
      </c>
      <c r="B79" t="s">
        <v>165</v>
      </c>
      <c r="C79" t="s">
        <v>26</v>
      </c>
      <c r="D79" s="61">
        <v>35.9</v>
      </c>
      <c r="E79" s="71" t="s">
        <v>2</v>
      </c>
      <c r="F79" s="61">
        <v>24</v>
      </c>
      <c r="G79"/>
      <c r="H79">
        <v>7360</v>
      </c>
      <c r="I79" s="71" t="s">
        <v>2</v>
      </c>
      <c r="J79">
        <v>4912</v>
      </c>
      <c r="K79"/>
      <c r="L79" s="61">
        <v>4.8</v>
      </c>
      <c r="M79" s="71" t="s">
        <v>2</v>
      </c>
      <c r="N79" s="61">
        <v>4.8</v>
      </c>
      <c r="O79"/>
    </row>
    <row r="80" spans="1:15" ht="12.75">
      <c r="A80">
        <v>78</v>
      </c>
      <c r="B80" t="s">
        <v>166</v>
      </c>
      <c r="C80" t="s">
        <v>87</v>
      </c>
      <c r="D80" s="61">
        <v>23.6</v>
      </c>
      <c r="E80" s="71" t="s">
        <v>2</v>
      </c>
      <c r="F80" s="61">
        <v>15.8</v>
      </c>
      <c r="G80"/>
      <c r="H80">
        <v>3872</v>
      </c>
      <c r="I80" s="71" t="s">
        <v>2</v>
      </c>
      <c r="J80">
        <v>2592</v>
      </c>
      <c r="K80"/>
      <c r="L80" s="61">
        <v>6.09</v>
      </c>
      <c r="M80" s="71" t="s">
        <v>2</v>
      </c>
      <c r="N80" s="61">
        <v>6.09</v>
      </c>
      <c r="O80"/>
    </row>
    <row r="81" spans="1:15" ht="12.75">
      <c r="A81">
        <v>79</v>
      </c>
      <c r="B81" t="s">
        <v>167</v>
      </c>
      <c r="C81" t="s">
        <v>26</v>
      </c>
      <c r="D81" s="61">
        <v>23.6</v>
      </c>
      <c r="E81" s="71" t="s">
        <v>2</v>
      </c>
      <c r="F81" s="61">
        <v>15.8</v>
      </c>
      <c r="G81"/>
      <c r="H81">
        <v>4288</v>
      </c>
      <c r="I81" s="71" t="s">
        <v>2</v>
      </c>
      <c r="J81">
        <v>2848</v>
      </c>
      <c r="K81"/>
      <c r="L81" s="61">
        <v>5.5</v>
      </c>
      <c r="M81" s="71" t="s">
        <v>2</v>
      </c>
      <c r="N81" s="61">
        <v>5.5</v>
      </c>
      <c r="O81"/>
    </row>
    <row r="82" spans="1:15" ht="12.75">
      <c r="A82">
        <v>80</v>
      </c>
      <c r="B82" t="s">
        <v>168</v>
      </c>
      <c r="C82" t="s">
        <v>26</v>
      </c>
      <c r="D82" s="61">
        <v>23.1</v>
      </c>
      <c r="E82" s="71" t="s">
        <v>2</v>
      </c>
      <c r="F82" s="61">
        <v>15.4</v>
      </c>
      <c r="G82"/>
      <c r="H82">
        <v>4608</v>
      </c>
      <c r="I82" s="71" t="s">
        <v>2</v>
      </c>
      <c r="J82">
        <v>3072</v>
      </c>
      <c r="K82"/>
      <c r="L82" s="61">
        <v>5</v>
      </c>
      <c r="M82" s="71" t="s">
        <v>2</v>
      </c>
      <c r="N82" s="61">
        <v>5</v>
      </c>
      <c r="O82"/>
    </row>
    <row r="83" spans="1:15" ht="12.75">
      <c r="A83">
        <v>81</v>
      </c>
      <c r="B83" t="s">
        <v>169</v>
      </c>
      <c r="C83" t="s">
        <v>26</v>
      </c>
      <c r="D83" s="61">
        <v>23.2</v>
      </c>
      <c r="E83" s="71" t="s">
        <v>2</v>
      </c>
      <c r="F83" s="61">
        <v>15.4</v>
      </c>
      <c r="G83"/>
      <c r="H83">
        <v>6016</v>
      </c>
      <c r="I83" s="71" t="s">
        <v>2</v>
      </c>
      <c r="J83">
        <v>4000</v>
      </c>
      <c r="K83"/>
      <c r="L83" s="61">
        <v>3.8</v>
      </c>
      <c r="M83" s="71" t="s">
        <v>2</v>
      </c>
      <c r="N83" s="61">
        <v>3.8</v>
      </c>
      <c r="O83"/>
    </row>
    <row r="84" spans="1:15" ht="12.75">
      <c r="A84">
        <v>82</v>
      </c>
      <c r="B84" t="s">
        <v>170</v>
      </c>
      <c r="C84" t="s">
        <v>26</v>
      </c>
      <c r="D84" s="61">
        <v>23.5</v>
      </c>
      <c r="E84" s="71" t="s">
        <v>2</v>
      </c>
      <c r="F84" s="61">
        <v>15.6</v>
      </c>
      <c r="G84"/>
      <c r="H84">
        <v>6000</v>
      </c>
      <c r="I84" s="71" t="s">
        <v>2</v>
      </c>
      <c r="J84">
        <v>4000</v>
      </c>
      <c r="K84"/>
      <c r="L84" s="61">
        <v>3.9</v>
      </c>
      <c r="M84" s="71" t="s">
        <v>2</v>
      </c>
      <c r="N84" s="61">
        <v>3.9</v>
      </c>
      <c r="O84"/>
    </row>
    <row r="85" spans="1:15" ht="12.75">
      <c r="A85">
        <v>83</v>
      </c>
      <c r="B85" t="s">
        <v>171</v>
      </c>
      <c r="C85" t="s">
        <v>26</v>
      </c>
      <c r="D85" s="61">
        <v>23.5</v>
      </c>
      <c r="E85" s="71" t="s">
        <v>2</v>
      </c>
      <c r="F85" s="61">
        <v>15.6</v>
      </c>
      <c r="G85"/>
      <c r="H85">
        <v>6000</v>
      </c>
      <c r="I85" s="71" t="s">
        <v>2</v>
      </c>
      <c r="J85">
        <v>4000</v>
      </c>
      <c r="K85"/>
      <c r="L85" s="61">
        <v>3.9</v>
      </c>
      <c r="M85" s="71" t="s">
        <v>2</v>
      </c>
      <c r="N85" s="61">
        <v>3.9</v>
      </c>
      <c r="O85"/>
    </row>
    <row r="86" spans="1:15" ht="12.75">
      <c r="A86">
        <v>84</v>
      </c>
      <c r="B86" t="s">
        <v>172</v>
      </c>
      <c r="C86" t="s">
        <v>26</v>
      </c>
      <c r="D86" s="61">
        <v>23.6</v>
      </c>
      <c r="E86" s="71" t="s">
        <v>2</v>
      </c>
      <c r="F86" s="61">
        <v>15.8</v>
      </c>
      <c r="G86"/>
      <c r="H86">
        <v>4288</v>
      </c>
      <c r="I86" s="71" t="s">
        <v>2</v>
      </c>
      <c r="J86">
        <v>2848</v>
      </c>
      <c r="K86"/>
      <c r="L86" s="61">
        <v>5.5</v>
      </c>
      <c r="M86" s="71" t="s">
        <v>2</v>
      </c>
      <c r="N86" s="61">
        <v>5.5</v>
      </c>
      <c r="O86"/>
    </row>
    <row r="87" spans="1:15" ht="12.75">
      <c r="A87">
        <v>85</v>
      </c>
      <c r="B87" t="s">
        <v>173</v>
      </c>
      <c r="C87" t="s">
        <v>26</v>
      </c>
      <c r="D87" s="61">
        <v>23.6</v>
      </c>
      <c r="E87" s="71" t="s">
        <v>2</v>
      </c>
      <c r="F87" s="61">
        <v>15.6</v>
      </c>
      <c r="G87"/>
      <c r="H87">
        <v>4928</v>
      </c>
      <c r="I87" s="71" t="s">
        <v>2</v>
      </c>
      <c r="J87">
        <v>3264</v>
      </c>
      <c r="K87"/>
      <c r="L87" s="61">
        <v>4.8</v>
      </c>
      <c r="M87" s="71" t="s">
        <v>2</v>
      </c>
      <c r="N87" s="61">
        <v>4.8</v>
      </c>
      <c r="O87"/>
    </row>
    <row r="88" spans="1:15" ht="12.75">
      <c r="A88">
        <v>86</v>
      </c>
      <c r="B88" t="s">
        <v>174</v>
      </c>
      <c r="C88" t="s">
        <v>26</v>
      </c>
      <c r="D88" s="61">
        <v>23.5</v>
      </c>
      <c r="E88" s="71" t="s">
        <v>2</v>
      </c>
      <c r="F88" s="61">
        <v>15.6</v>
      </c>
      <c r="G88"/>
      <c r="H88">
        <v>6000</v>
      </c>
      <c r="I88" s="71" t="s">
        <v>2</v>
      </c>
      <c r="J88">
        <v>4000</v>
      </c>
      <c r="K88"/>
      <c r="L88" s="61">
        <v>3.9</v>
      </c>
      <c r="M88" s="71" t="s">
        <v>2</v>
      </c>
      <c r="N88" s="61">
        <v>3.9</v>
      </c>
      <c r="O88"/>
    </row>
    <row r="89" spans="1:15" ht="12.75">
      <c r="A89">
        <v>87</v>
      </c>
      <c r="B89" t="s">
        <v>175</v>
      </c>
      <c r="C89" t="s">
        <v>26</v>
      </c>
      <c r="D89" s="61">
        <v>23.5</v>
      </c>
      <c r="E89" s="71" t="s">
        <v>2</v>
      </c>
      <c r="F89" s="61">
        <v>15.6</v>
      </c>
      <c r="G89"/>
      <c r="H89">
        <v>6000</v>
      </c>
      <c r="I89" s="71" t="s">
        <v>2</v>
      </c>
      <c r="J89">
        <v>4000</v>
      </c>
      <c r="K89"/>
      <c r="L89" s="61">
        <v>3.9</v>
      </c>
      <c r="M89" s="71" t="s">
        <v>2</v>
      </c>
      <c r="N89" s="61">
        <v>3.9</v>
      </c>
      <c r="O89"/>
    </row>
    <row r="90" spans="1:15" ht="12.75">
      <c r="A90">
        <v>88</v>
      </c>
      <c r="B90" t="s">
        <v>176</v>
      </c>
      <c r="C90" t="s">
        <v>26</v>
      </c>
      <c r="D90" s="61">
        <v>23.5</v>
      </c>
      <c r="E90" s="71" t="s">
        <v>2</v>
      </c>
      <c r="F90" s="61">
        <v>15.6</v>
      </c>
      <c r="G90"/>
      <c r="H90">
        <v>6000</v>
      </c>
      <c r="I90" s="71" t="s">
        <v>2</v>
      </c>
      <c r="J90">
        <v>4000</v>
      </c>
      <c r="K90"/>
      <c r="L90" s="61">
        <v>3.9</v>
      </c>
      <c r="M90" s="71" t="s">
        <v>2</v>
      </c>
      <c r="N90" s="61">
        <v>3.9</v>
      </c>
      <c r="O90"/>
    </row>
    <row r="91" spans="1:15" ht="12.75">
      <c r="A91">
        <v>89</v>
      </c>
      <c r="B91" t="s">
        <v>177</v>
      </c>
      <c r="C91" t="s">
        <v>26</v>
      </c>
      <c r="D91" s="61">
        <v>23.6</v>
      </c>
      <c r="E91" s="71" t="s">
        <v>2</v>
      </c>
      <c r="F91" s="61">
        <v>15.6</v>
      </c>
      <c r="G91"/>
      <c r="H91">
        <v>4928</v>
      </c>
      <c r="I91" s="71" t="s">
        <v>2</v>
      </c>
      <c r="J91">
        <v>3264</v>
      </c>
      <c r="K91"/>
      <c r="L91" s="61">
        <v>4.8</v>
      </c>
      <c r="M91" s="71" t="s">
        <v>2</v>
      </c>
      <c r="N91" s="61">
        <v>4.8</v>
      </c>
      <c r="O91"/>
    </row>
    <row r="92" spans="1:15" ht="12.75">
      <c r="A92">
        <v>90</v>
      </c>
      <c r="B92" t="s">
        <v>178</v>
      </c>
      <c r="C92" t="s">
        <v>26</v>
      </c>
      <c r="D92" s="61">
        <v>23.5</v>
      </c>
      <c r="E92" s="71" t="s">
        <v>2</v>
      </c>
      <c r="F92" s="61">
        <v>15.6</v>
      </c>
      <c r="G92"/>
      <c r="H92">
        <v>6000</v>
      </c>
      <c r="I92" s="71" t="s">
        <v>2</v>
      </c>
      <c r="J92">
        <v>4000</v>
      </c>
      <c r="K92"/>
      <c r="L92" s="61">
        <v>3.9</v>
      </c>
      <c r="M92" s="71" t="s">
        <v>2</v>
      </c>
      <c r="N92" s="61">
        <v>3.9</v>
      </c>
      <c r="O92"/>
    </row>
    <row r="93" spans="1:15" ht="12.75">
      <c r="A93">
        <v>91</v>
      </c>
      <c r="B93" t="s">
        <v>179</v>
      </c>
      <c r="C93" t="s">
        <v>26</v>
      </c>
      <c r="D93" s="61">
        <v>23.5</v>
      </c>
      <c r="E93" s="71" t="s">
        <v>2</v>
      </c>
      <c r="F93" s="61">
        <v>15.6</v>
      </c>
      <c r="G93"/>
      <c r="H93">
        <v>6000</v>
      </c>
      <c r="I93" s="71" t="s">
        <v>2</v>
      </c>
      <c r="J93">
        <v>4000</v>
      </c>
      <c r="K93"/>
      <c r="L93" s="61">
        <v>3.9</v>
      </c>
      <c r="M93" s="71" t="s">
        <v>2</v>
      </c>
      <c r="N93" s="61">
        <v>3.9</v>
      </c>
      <c r="O93"/>
    </row>
    <row r="94" spans="1:15" ht="12.75">
      <c r="A94">
        <v>92</v>
      </c>
      <c r="B94" t="s">
        <v>216</v>
      </c>
      <c r="C94" s="62" t="s">
        <v>215</v>
      </c>
      <c r="D94" s="63">
        <v>15.15</v>
      </c>
      <c r="E94" s="71" t="s">
        <v>2</v>
      </c>
      <c r="F94" s="63">
        <v>15.15</v>
      </c>
      <c r="G94" s="64"/>
      <c r="H94" s="65">
        <v>2048</v>
      </c>
      <c r="I94" s="71" t="s">
        <v>2</v>
      </c>
      <c r="J94" s="65">
        <v>2048</v>
      </c>
      <c r="K94" s="64"/>
      <c r="L94" s="63">
        <v>7.4</v>
      </c>
      <c r="M94" s="71" t="s">
        <v>2</v>
      </c>
      <c r="N94" s="63">
        <v>7.4</v>
      </c>
      <c r="O94"/>
    </row>
    <row r="95" spans="1:15" ht="12.75">
      <c r="A95">
        <v>93</v>
      </c>
      <c r="B95" t="s">
        <v>217</v>
      </c>
      <c r="C95" s="62" t="s">
        <v>206</v>
      </c>
      <c r="D95" s="63">
        <v>18</v>
      </c>
      <c r="E95" s="71" t="s">
        <v>2</v>
      </c>
      <c r="F95" s="63">
        <v>13.5</v>
      </c>
      <c r="G95" s="64"/>
      <c r="H95" s="65">
        <v>3326</v>
      </c>
      <c r="I95" s="71" t="s">
        <v>2</v>
      </c>
      <c r="J95" s="65">
        <v>2504</v>
      </c>
      <c r="K95" s="64"/>
      <c r="L95" s="63">
        <v>5.4</v>
      </c>
      <c r="M95" s="71" t="s">
        <v>2</v>
      </c>
      <c r="N95" s="63">
        <v>5.4</v>
      </c>
      <c r="O95"/>
    </row>
    <row r="96" spans="1:15" ht="12.75">
      <c r="A96">
        <v>94</v>
      </c>
      <c r="B96" t="s">
        <v>218</v>
      </c>
      <c r="C96" s="62" t="s">
        <v>207</v>
      </c>
      <c r="D96" s="63">
        <v>38.86</v>
      </c>
      <c r="E96" s="71" t="s">
        <v>2</v>
      </c>
      <c r="F96" s="63">
        <v>38.86</v>
      </c>
      <c r="G96" s="64"/>
      <c r="H96" s="65">
        <v>4096</v>
      </c>
      <c r="I96" s="71" t="s">
        <v>2</v>
      </c>
      <c r="J96" s="65">
        <v>4096</v>
      </c>
      <c r="K96" s="64"/>
      <c r="L96" s="63">
        <v>9</v>
      </c>
      <c r="M96" s="71" t="s">
        <v>2</v>
      </c>
      <c r="N96" s="63">
        <v>9</v>
      </c>
      <c r="O96"/>
    </row>
    <row r="97" spans="1:15" ht="12.75">
      <c r="A97">
        <v>95</v>
      </c>
      <c r="B97" s="34" t="s">
        <v>51</v>
      </c>
      <c r="C97" s="1" t="s">
        <v>13</v>
      </c>
      <c r="D97" s="66">
        <v>5.79</v>
      </c>
      <c r="E97" s="71" t="s">
        <v>2</v>
      </c>
      <c r="F97" s="66">
        <v>4.89</v>
      </c>
      <c r="G97" s="1"/>
      <c r="H97" s="67">
        <v>659</v>
      </c>
      <c r="I97" s="71" t="s">
        <v>2</v>
      </c>
      <c r="J97" s="67">
        <v>494</v>
      </c>
      <c r="L97" s="66">
        <v>7.4</v>
      </c>
      <c r="M97" s="71" t="s">
        <v>2</v>
      </c>
      <c r="N97" s="66">
        <v>7.4</v>
      </c>
      <c r="O97"/>
    </row>
    <row r="98" spans="1:15" ht="12.75">
      <c r="A98">
        <v>96</v>
      </c>
      <c r="B98" s="34" t="s">
        <v>75</v>
      </c>
      <c r="C98" s="1" t="s">
        <v>14</v>
      </c>
      <c r="D98" s="66">
        <v>7.48</v>
      </c>
      <c r="E98" s="71" t="s">
        <v>2</v>
      </c>
      <c r="F98" s="66">
        <v>6.15</v>
      </c>
      <c r="G98" s="1"/>
      <c r="H98" s="67">
        <v>782</v>
      </c>
      <c r="I98" s="71" t="s">
        <v>2</v>
      </c>
      <c r="J98" s="67">
        <v>582</v>
      </c>
      <c r="L98" s="66">
        <v>8.3</v>
      </c>
      <c r="M98" s="71" t="s">
        <v>2</v>
      </c>
      <c r="N98" s="66">
        <v>8.3</v>
      </c>
      <c r="O98"/>
    </row>
    <row r="99" spans="1:15" ht="12.75">
      <c r="A99">
        <v>97</v>
      </c>
      <c r="B99" s="34" t="s">
        <v>52</v>
      </c>
      <c r="C99" s="1" t="s">
        <v>15</v>
      </c>
      <c r="D99" s="66">
        <v>6.5</v>
      </c>
      <c r="E99" s="71" t="s">
        <v>2</v>
      </c>
      <c r="F99" s="66">
        <v>4.8</v>
      </c>
      <c r="G99" s="1"/>
      <c r="H99" s="67">
        <v>752</v>
      </c>
      <c r="I99" s="71" t="s">
        <v>2</v>
      </c>
      <c r="J99" s="67">
        <v>582</v>
      </c>
      <c r="L99" s="66">
        <v>8.6</v>
      </c>
      <c r="M99" s="71" t="s">
        <v>2</v>
      </c>
      <c r="N99" s="66">
        <v>8.3</v>
      </c>
      <c r="O99"/>
    </row>
    <row r="100" spans="1:15" ht="12.75">
      <c r="A100">
        <v>98</v>
      </c>
      <c r="B100" s="34" t="s">
        <v>53</v>
      </c>
      <c r="C100" s="1" t="s">
        <v>16</v>
      </c>
      <c r="D100" s="66">
        <v>8.8</v>
      </c>
      <c r="E100" s="71" t="s">
        <v>2</v>
      </c>
      <c r="F100" s="66">
        <v>6.6</v>
      </c>
      <c r="G100" s="1"/>
      <c r="H100" s="67">
        <v>1360</v>
      </c>
      <c r="I100" s="71" t="s">
        <v>2</v>
      </c>
      <c r="J100" s="67">
        <v>1024</v>
      </c>
      <c r="L100" s="66">
        <v>6.45</v>
      </c>
      <c r="M100" s="71" t="s">
        <v>2</v>
      </c>
      <c r="N100" s="66">
        <v>6.45</v>
      </c>
      <c r="O100"/>
    </row>
    <row r="101" spans="1:15" ht="12.75">
      <c r="A101">
        <v>99</v>
      </c>
      <c r="B101" s="34" t="s">
        <v>54</v>
      </c>
      <c r="C101" s="1" t="s">
        <v>17</v>
      </c>
      <c r="D101" s="66">
        <v>7.6</v>
      </c>
      <c r="E101" s="71" t="s">
        <v>2</v>
      </c>
      <c r="F101" s="66">
        <v>6.2</v>
      </c>
      <c r="G101" s="1"/>
      <c r="H101" s="67">
        <v>1360</v>
      </c>
      <c r="I101" s="71" t="s">
        <v>2</v>
      </c>
      <c r="J101" s="67">
        <v>1024</v>
      </c>
      <c r="L101" s="66">
        <v>4.65</v>
      </c>
      <c r="M101" s="71" t="s">
        <v>2</v>
      </c>
      <c r="N101" s="66">
        <v>4.65</v>
      </c>
      <c r="O101"/>
    </row>
    <row r="102" spans="1:15" ht="12.75">
      <c r="A102">
        <v>100</v>
      </c>
      <c r="B102" s="34" t="s">
        <v>55</v>
      </c>
      <c r="C102" s="1" t="s">
        <v>18</v>
      </c>
      <c r="D102" s="66">
        <v>10.2</v>
      </c>
      <c r="E102" s="71" t="s">
        <v>2</v>
      </c>
      <c r="F102" s="66">
        <v>8.3</v>
      </c>
      <c r="G102" s="1"/>
      <c r="H102" s="67">
        <v>1360</v>
      </c>
      <c r="I102" s="71" t="s">
        <v>2</v>
      </c>
      <c r="J102" s="67">
        <v>1024</v>
      </c>
      <c r="L102" s="66">
        <v>6.45</v>
      </c>
      <c r="M102" s="71" t="s">
        <v>2</v>
      </c>
      <c r="N102" s="66">
        <v>6.45</v>
      </c>
      <c r="O102"/>
    </row>
    <row r="103" spans="1:15" ht="12.75">
      <c r="A103">
        <v>101</v>
      </c>
      <c r="B103" s="34" t="s">
        <v>56</v>
      </c>
      <c r="C103" s="1" t="s">
        <v>25</v>
      </c>
      <c r="D103" s="66">
        <v>15.15</v>
      </c>
      <c r="E103" s="71" t="s">
        <v>2</v>
      </c>
      <c r="F103" s="66">
        <v>15.15</v>
      </c>
      <c r="G103" s="1"/>
      <c r="H103" s="67">
        <v>2048</v>
      </c>
      <c r="I103" s="71" t="s">
        <v>2</v>
      </c>
      <c r="J103" s="67">
        <v>2048</v>
      </c>
      <c r="L103" s="66">
        <v>7.4</v>
      </c>
      <c r="M103" s="71" t="s">
        <v>2</v>
      </c>
      <c r="N103" s="66">
        <v>7.4</v>
      </c>
      <c r="O103"/>
    </row>
    <row r="104" spans="1:15" ht="12.75">
      <c r="A104">
        <v>102</v>
      </c>
      <c r="B104" s="34" t="s">
        <v>57</v>
      </c>
      <c r="C104" s="1" t="s">
        <v>24</v>
      </c>
      <c r="D104" s="66">
        <v>37.25</v>
      </c>
      <c r="E104" s="71" t="s">
        <v>2</v>
      </c>
      <c r="F104" s="66">
        <v>25.7</v>
      </c>
      <c r="G104" s="1"/>
      <c r="H104" s="67">
        <v>4008</v>
      </c>
      <c r="I104" s="71" t="s">
        <v>2</v>
      </c>
      <c r="J104" s="67">
        <v>2672</v>
      </c>
      <c r="L104" s="66">
        <v>9</v>
      </c>
      <c r="M104" s="71" t="s">
        <v>2</v>
      </c>
      <c r="N104" s="66">
        <v>9</v>
      </c>
      <c r="O104"/>
    </row>
    <row r="105" spans="1:15" ht="12.75">
      <c r="A105">
        <v>103</v>
      </c>
      <c r="B105" t="s">
        <v>224</v>
      </c>
      <c r="C105" t="s">
        <v>225</v>
      </c>
      <c r="D105" s="63">
        <v>6.42</v>
      </c>
      <c r="E105" s="71" t="s">
        <v>2</v>
      </c>
      <c r="F105" s="63">
        <v>4.78</v>
      </c>
      <c r="G105" s="68"/>
      <c r="H105" s="65">
        <v>378</v>
      </c>
      <c r="I105" s="71" t="s">
        <v>2</v>
      </c>
      <c r="J105" s="65">
        <v>242</v>
      </c>
      <c r="K105" t="s">
        <v>180</v>
      </c>
      <c r="L105" s="63">
        <v>17</v>
      </c>
      <c r="M105" s="71" t="s">
        <v>2</v>
      </c>
      <c r="N105" s="63">
        <v>19.75</v>
      </c>
      <c r="O105"/>
    </row>
    <row r="106" spans="1:15" ht="12.75">
      <c r="A106">
        <v>104</v>
      </c>
      <c r="B106" s="34" t="s">
        <v>60</v>
      </c>
      <c r="C106" s="1" t="s">
        <v>22</v>
      </c>
      <c r="D106" s="66">
        <v>4.6</v>
      </c>
      <c r="E106" s="71" t="s">
        <v>2</v>
      </c>
      <c r="F106" s="66">
        <v>3.97</v>
      </c>
      <c r="G106" s="1"/>
      <c r="H106" s="67">
        <v>659</v>
      </c>
      <c r="I106" s="71" t="s">
        <v>2</v>
      </c>
      <c r="J106" s="67">
        <v>494</v>
      </c>
      <c r="L106" s="66">
        <v>5.6</v>
      </c>
      <c r="M106" s="71" t="s">
        <v>2</v>
      </c>
      <c r="N106" s="66">
        <v>5.6</v>
      </c>
      <c r="O106"/>
    </row>
    <row r="107" spans="1:15" ht="12.75">
      <c r="A107">
        <v>105</v>
      </c>
      <c r="B107" s="34" t="s">
        <v>61</v>
      </c>
      <c r="C107" s="1" t="s">
        <v>23</v>
      </c>
      <c r="D107" s="66">
        <v>5.8</v>
      </c>
      <c r="E107" s="71" t="s">
        <v>2</v>
      </c>
      <c r="F107" s="66">
        <v>4.92</v>
      </c>
      <c r="G107" s="1"/>
      <c r="H107" s="67">
        <v>1024</v>
      </c>
      <c r="I107" s="71" t="s">
        <v>2</v>
      </c>
      <c r="J107" s="67">
        <v>768</v>
      </c>
      <c r="L107" s="66">
        <v>4.65</v>
      </c>
      <c r="M107" s="71" t="s">
        <v>2</v>
      </c>
      <c r="N107" s="66">
        <v>4.65</v>
      </c>
      <c r="O107"/>
    </row>
    <row r="108" spans="1:15" ht="12.75">
      <c r="A108">
        <v>106</v>
      </c>
      <c r="B108" s="34" t="s">
        <v>62</v>
      </c>
      <c r="C108" s="1" t="s">
        <v>17</v>
      </c>
      <c r="D108" s="66">
        <v>7.6</v>
      </c>
      <c r="E108" s="71" t="s">
        <v>2</v>
      </c>
      <c r="F108" s="66">
        <v>6.2</v>
      </c>
      <c r="G108" s="1"/>
      <c r="H108" s="67">
        <v>1360</v>
      </c>
      <c r="I108" s="71" t="s">
        <v>2</v>
      </c>
      <c r="J108" s="67">
        <v>1024</v>
      </c>
      <c r="L108" s="66">
        <v>4.65</v>
      </c>
      <c r="M108" s="71" t="s">
        <v>2</v>
      </c>
      <c r="N108" s="66">
        <v>4.65</v>
      </c>
      <c r="O108"/>
    </row>
    <row r="109" spans="1:15" ht="12.75">
      <c r="A109">
        <v>107</v>
      </c>
      <c r="B109" t="s">
        <v>194</v>
      </c>
      <c r="C109" s="69" t="s">
        <v>213</v>
      </c>
      <c r="D109" s="63">
        <v>5.5296</v>
      </c>
      <c r="E109" s="71" t="s">
        <v>2</v>
      </c>
      <c r="F109" s="63">
        <v>5.5296</v>
      </c>
      <c r="G109" s="64"/>
      <c r="H109" s="65">
        <v>1024</v>
      </c>
      <c r="I109" s="71" t="s">
        <v>2</v>
      </c>
      <c r="J109" s="65">
        <v>1024</v>
      </c>
      <c r="K109" s="64"/>
      <c r="L109" s="63">
        <v>5.4</v>
      </c>
      <c r="M109" s="71" t="s">
        <v>2</v>
      </c>
      <c r="N109" s="63">
        <v>5.4</v>
      </c>
      <c r="O109"/>
    </row>
    <row r="110" spans="1:15" ht="12.75">
      <c r="A110">
        <v>108</v>
      </c>
      <c r="B110" t="s">
        <v>187</v>
      </c>
      <c r="C110" s="62" t="s">
        <v>198</v>
      </c>
      <c r="D110" s="63">
        <v>6.912</v>
      </c>
      <c r="E110" s="71" t="s">
        <v>2</v>
      </c>
      <c r="F110" s="63">
        <v>4.608</v>
      </c>
      <c r="G110" s="64"/>
      <c r="H110" s="65">
        <v>768</v>
      </c>
      <c r="I110" s="71" t="s">
        <v>2</v>
      </c>
      <c r="J110" s="65">
        <v>512</v>
      </c>
      <c r="K110" s="64"/>
      <c r="L110" s="63">
        <v>9</v>
      </c>
      <c r="M110" s="71" t="s">
        <v>2</v>
      </c>
      <c r="N110" s="63">
        <v>9</v>
      </c>
      <c r="O110"/>
    </row>
    <row r="111" spans="1:15" ht="12.75">
      <c r="A111">
        <v>109</v>
      </c>
      <c r="B111" t="s">
        <v>186</v>
      </c>
      <c r="C111" s="62" t="s">
        <v>200</v>
      </c>
      <c r="D111" s="63">
        <v>10.24</v>
      </c>
      <c r="E111" s="71" t="s">
        <v>2</v>
      </c>
      <c r="F111" s="63">
        <v>10.24</v>
      </c>
      <c r="G111" s="64"/>
      <c r="H111" s="65">
        <v>512</v>
      </c>
      <c r="I111" s="71" t="s">
        <v>2</v>
      </c>
      <c r="J111" s="65">
        <v>512</v>
      </c>
      <c r="K111" s="64"/>
      <c r="L111" s="63">
        <v>20</v>
      </c>
      <c r="M111" s="71" t="s">
        <v>2</v>
      </c>
      <c r="N111" s="63">
        <v>20</v>
      </c>
      <c r="O111"/>
    </row>
    <row r="112" spans="1:15" ht="12.75">
      <c r="A112">
        <v>110</v>
      </c>
      <c r="B112" t="s">
        <v>195</v>
      </c>
      <c r="C112" s="69" t="s">
        <v>214</v>
      </c>
      <c r="D112" s="63">
        <v>11.84</v>
      </c>
      <c r="E112" s="71" t="s">
        <v>2</v>
      </c>
      <c r="F112" s="63">
        <v>8.88</v>
      </c>
      <c r="G112" s="64" t="s">
        <v>181</v>
      </c>
      <c r="H112" s="65">
        <v>1600</v>
      </c>
      <c r="I112" s="71" t="s">
        <v>2</v>
      </c>
      <c r="J112" s="65">
        <v>1200</v>
      </c>
      <c r="K112" s="64"/>
      <c r="L112" s="63">
        <v>7.4</v>
      </c>
      <c r="M112" s="71" t="s">
        <v>2</v>
      </c>
      <c r="N112" s="63">
        <v>7.4</v>
      </c>
      <c r="O112"/>
    </row>
    <row r="113" spans="1:15" ht="12.75">
      <c r="A113">
        <v>111</v>
      </c>
      <c r="B113" t="s">
        <v>193</v>
      </c>
      <c r="C113" s="69" t="s">
        <v>212</v>
      </c>
      <c r="D113" s="63">
        <v>12.288</v>
      </c>
      <c r="E113" s="71" t="s">
        <v>2</v>
      </c>
      <c r="F113" s="63">
        <v>12.288</v>
      </c>
      <c r="G113" s="64" t="s">
        <v>181</v>
      </c>
      <c r="H113" s="65">
        <v>512</v>
      </c>
      <c r="I113" s="71" t="s">
        <v>2</v>
      </c>
      <c r="J113" s="65">
        <v>512</v>
      </c>
      <c r="K113" s="64"/>
      <c r="L113" s="63">
        <v>24</v>
      </c>
      <c r="M113" s="71" t="s">
        <v>2</v>
      </c>
      <c r="N113" s="63">
        <v>24</v>
      </c>
      <c r="O113" s="72"/>
    </row>
    <row r="114" spans="1:15" ht="12.75">
      <c r="A114">
        <v>112</v>
      </c>
      <c r="B114" t="s">
        <v>192</v>
      </c>
      <c r="C114" s="69" t="s">
        <v>211</v>
      </c>
      <c r="D114" s="63">
        <v>13.312</v>
      </c>
      <c r="E114" s="71" t="s">
        <v>2</v>
      </c>
      <c r="F114" s="63">
        <v>13.312</v>
      </c>
      <c r="G114" s="64" t="s">
        <v>181</v>
      </c>
      <c r="H114" s="65">
        <v>1024</v>
      </c>
      <c r="I114" s="71" t="s">
        <v>2</v>
      </c>
      <c r="J114" s="65">
        <v>1024</v>
      </c>
      <c r="K114" s="64"/>
      <c r="L114" s="63">
        <v>13</v>
      </c>
      <c r="M114" s="71" t="s">
        <v>2</v>
      </c>
      <c r="N114" s="63">
        <v>13</v>
      </c>
      <c r="O114" s="72"/>
    </row>
    <row r="115" spans="1:15" ht="12.75">
      <c r="A115">
        <v>113</v>
      </c>
      <c r="B115" t="s">
        <v>188</v>
      </c>
      <c r="C115" s="62" t="s">
        <v>197</v>
      </c>
      <c r="D115" s="63">
        <v>13.824</v>
      </c>
      <c r="E115" s="71" t="s">
        <v>2</v>
      </c>
      <c r="F115" s="63">
        <v>9.216</v>
      </c>
      <c r="G115" s="64"/>
      <c r="H115" s="65">
        <v>1536</v>
      </c>
      <c r="I115" s="71" t="s">
        <v>2</v>
      </c>
      <c r="J115" s="65">
        <v>1024</v>
      </c>
      <c r="K115" s="64"/>
      <c r="L115" s="63">
        <v>9</v>
      </c>
      <c r="M115" s="71" t="s">
        <v>2</v>
      </c>
      <c r="N115" s="63">
        <v>9</v>
      </c>
      <c r="O115" s="72"/>
    </row>
    <row r="116" spans="1:15" ht="12.75">
      <c r="A116">
        <v>114</v>
      </c>
      <c r="B116" t="s">
        <v>189</v>
      </c>
      <c r="C116" s="62" t="s">
        <v>196</v>
      </c>
      <c r="D116" s="63">
        <v>14.851199999999999</v>
      </c>
      <c r="E116" s="71" t="s">
        <v>2</v>
      </c>
      <c r="F116" s="63">
        <v>10.268</v>
      </c>
      <c r="G116" s="64"/>
      <c r="H116" s="65">
        <v>2184</v>
      </c>
      <c r="I116" s="71" t="s">
        <v>2</v>
      </c>
      <c r="J116" s="65">
        <v>1510</v>
      </c>
      <c r="K116" s="64"/>
      <c r="L116" s="63">
        <v>6.8</v>
      </c>
      <c r="M116" s="71" t="s">
        <v>2</v>
      </c>
      <c r="N116" s="63">
        <v>6.8</v>
      </c>
      <c r="O116" s="72"/>
    </row>
    <row r="117" spans="1:15" ht="12.75">
      <c r="A117">
        <v>115</v>
      </c>
      <c r="B117" t="s">
        <v>190</v>
      </c>
      <c r="C117" s="69" t="s">
        <v>209</v>
      </c>
      <c r="D117" s="63">
        <v>30.72</v>
      </c>
      <c r="E117" s="71" t="s">
        <v>2</v>
      </c>
      <c r="F117" s="63">
        <v>30.72</v>
      </c>
      <c r="G117" s="64" t="s">
        <v>181</v>
      </c>
      <c r="H117" s="65">
        <v>2048</v>
      </c>
      <c r="I117" s="71" t="s">
        <v>2</v>
      </c>
      <c r="J117" s="65">
        <v>2048</v>
      </c>
      <c r="K117" s="64"/>
      <c r="L117" s="63">
        <v>15</v>
      </c>
      <c r="M117" s="71" t="s">
        <v>2</v>
      </c>
      <c r="N117" s="63">
        <v>15</v>
      </c>
      <c r="O117" s="72"/>
    </row>
    <row r="118" spans="1:15" ht="12.75">
      <c r="A118">
        <v>116</v>
      </c>
      <c r="B118" t="s">
        <v>191</v>
      </c>
      <c r="C118" s="69" t="s">
        <v>210</v>
      </c>
      <c r="D118" s="63">
        <v>27.648</v>
      </c>
      <c r="E118" s="71" t="s">
        <v>2</v>
      </c>
      <c r="F118" s="63">
        <v>27.648</v>
      </c>
      <c r="G118" s="64" t="s">
        <v>181</v>
      </c>
      <c r="H118" s="65">
        <v>2048</v>
      </c>
      <c r="I118" s="71" t="s">
        <v>2</v>
      </c>
      <c r="J118" s="65">
        <v>2048</v>
      </c>
      <c r="K118" s="64"/>
      <c r="L118" s="63">
        <v>13.5</v>
      </c>
      <c r="M118" s="71" t="s">
        <v>2</v>
      </c>
      <c r="N118" s="63">
        <v>13.5</v>
      </c>
      <c r="O118" s="72"/>
    </row>
    <row r="119" spans="1:15" ht="12.75">
      <c r="A119">
        <v>117</v>
      </c>
      <c r="B119" t="s">
        <v>233</v>
      </c>
      <c r="C119" t="s">
        <v>227</v>
      </c>
      <c r="D119" s="63">
        <v>6.9</v>
      </c>
      <c r="E119" s="71" t="s">
        <v>2</v>
      </c>
      <c r="F119" s="63">
        <v>4.6</v>
      </c>
      <c r="G119" t="s">
        <v>181</v>
      </c>
      <c r="H119" s="65">
        <v>768</v>
      </c>
      <c r="I119" s="71" t="s">
        <v>2</v>
      </c>
      <c r="J119" s="65">
        <v>512</v>
      </c>
      <c r="K119" t="s">
        <v>180</v>
      </c>
      <c r="L119" s="63">
        <v>9</v>
      </c>
      <c r="M119" s="71" t="s">
        <v>2</v>
      </c>
      <c r="N119" s="63">
        <v>9</v>
      </c>
      <c r="O119" s="72" t="s">
        <v>181</v>
      </c>
    </row>
    <row r="120" spans="1:15" ht="12.75">
      <c r="A120">
        <v>118</v>
      </c>
      <c r="B120" s="34" t="s">
        <v>80</v>
      </c>
      <c r="C120" s="70" t="s">
        <v>81</v>
      </c>
      <c r="D120" s="66">
        <v>3.87</v>
      </c>
      <c r="E120" s="71" t="s">
        <v>2</v>
      </c>
      <c r="F120" s="66">
        <v>2.82</v>
      </c>
      <c r="G120" s="1"/>
      <c r="H120" s="67">
        <v>659</v>
      </c>
      <c r="I120" s="71" t="s">
        <v>2</v>
      </c>
      <c r="J120" s="67">
        <v>494</v>
      </c>
      <c r="L120" s="66">
        <v>5.6</v>
      </c>
      <c r="M120" s="71" t="s">
        <v>2</v>
      </c>
      <c r="N120" s="66">
        <v>5.6</v>
      </c>
      <c r="O120" s="72"/>
    </row>
    <row r="121" spans="1:15" ht="12.75">
      <c r="A121">
        <v>119</v>
      </c>
      <c r="B121" s="34" t="s">
        <v>82</v>
      </c>
      <c r="C121" s="70" t="s">
        <v>84</v>
      </c>
      <c r="D121" s="66">
        <v>5.8</v>
      </c>
      <c r="E121" s="71" t="s">
        <v>2</v>
      </c>
      <c r="F121" s="66">
        <v>4.92</v>
      </c>
      <c r="G121" s="1"/>
      <c r="H121" s="67">
        <v>1024</v>
      </c>
      <c r="I121" s="71" t="s">
        <v>2</v>
      </c>
      <c r="J121" s="67">
        <v>768</v>
      </c>
      <c r="L121" s="66">
        <v>4.65</v>
      </c>
      <c r="M121" s="71" t="s">
        <v>2</v>
      </c>
      <c r="N121" s="66">
        <v>4.65</v>
      </c>
      <c r="O121" s="72"/>
    </row>
    <row r="122" spans="1:15" ht="12.75">
      <c r="A122">
        <v>120</v>
      </c>
      <c r="B122" s="34" t="s">
        <v>83</v>
      </c>
      <c r="C122" s="70" t="s">
        <v>85</v>
      </c>
      <c r="D122" s="66">
        <v>6.26</v>
      </c>
      <c r="E122" s="71" t="s">
        <v>2</v>
      </c>
      <c r="F122" s="66">
        <v>5.01</v>
      </c>
      <c r="G122" s="1"/>
      <c r="H122" s="67">
        <v>1280</v>
      </c>
      <c r="I122" s="71" t="s">
        <v>2</v>
      </c>
      <c r="J122" s="67">
        <v>960</v>
      </c>
      <c r="L122" s="66">
        <v>3.75</v>
      </c>
      <c r="M122" s="71" t="s">
        <v>2</v>
      </c>
      <c r="N122" s="66">
        <v>3.75</v>
      </c>
      <c r="O122" s="72"/>
    </row>
    <row r="123" spans="1:15" ht="12.75">
      <c r="A123">
        <v>121</v>
      </c>
      <c r="B123" s="1" t="s">
        <v>58</v>
      </c>
      <c r="C123" s="70" t="s">
        <v>19</v>
      </c>
      <c r="D123" s="66">
        <v>5.8</v>
      </c>
      <c r="E123" s="71" t="s">
        <v>2</v>
      </c>
      <c r="F123" s="66">
        <v>4.9</v>
      </c>
      <c r="G123" s="1"/>
      <c r="H123" s="67">
        <v>640</v>
      </c>
      <c r="I123" s="71" t="s">
        <v>2</v>
      </c>
      <c r="J123" s="67">
        <v>480</v>
      </c>
      <c r="L123" s="66">
        <v>7.4</v>
      </c>
      <c r="M123" s="71" t="s">
        <v>2</v>
      </c>
      <c r="N123" s="66">
        <v>7.4</v>
      </c>
      <c r="O123" s="72"/>
    </row>
    <row r="124" spans="1:15" ht="12.75">
      <c r="A124">
        <v>122</v>
      </c>
      <c r="B124" s="1" t="s">
        <v>74</v>
      </c>
      <c r="C124" s="70" t="s">
        <v>20</v>
      </c>
      <c r="D124" s="66">
        <v>6.5</v>
      </c>
      <c r="E124" s="71" t="s">
        <v>2</v>
      </c>
      <c r="F124" s="66">
        <v>4.8</v>
      </c>
      <c r="G124" s="1"/>
      <c r="H124" s="67">
        <v>1392</v>
      </c>
      <c r="I124" s="71" t="s">
        <v>2</v>
      </c>
      <c r="J124" s="67">
        <v>1040</v>
      </c>
      <c r="L124" s="66">
        <v>4.65</v>
      </c>
      <c r="M124" s="71" t="s">
        <v>2</v>
      </c>
      <c r="N124" s="66">
        <v>4.65</v>
      </c>
      <c r="O124" s="72"/>
    </row>
    <row r="125" spans="1:15" ht="12.75">
      <c r="A125">
        <v>123</v>
      </c>
      <c r="B125" s="1" t="s">
        <v>59</v>
      </c>
      <c r="C125" s="70" t="s">
        <v>21</v>
      </c>
      <c r="D125" s="66">
        <v>7.1</v>
      </c>
      <c r="E125" s="71" t="s">
        <v>2</v>
      </c>
      <c r="F125" s="66">
        <v>5.4</v>
      </c>
      <c r="G125" s="1"/>
      <c r="H125" s="67">
        <v>1616</v>
      </c>
      <c r="I125" s="71" t="s">
        <v>2</v>
      </c>
      <c r="J125" s="67">
        <v>1232</v>
      </c>
      <c r="L125" s="66">
        <v>4.4</v>
      </c>
      <c r="M125" s="71" t="s">
        <v>2</v>
      </c>
      <c r="N125" s="66">
        <v>4.4</v>
      </c>
      <c r="O125" s="72"/>
    </row>
    <row r="126" spans="1:15" ht="12.75">
      <c r="A126">
        <v>124</v>
      </c>
      <c r="B126" s="34" t="s">
        <v>49</v>
      </c>
      <c r="C126" s="70" t="s">
        <v>12</v>
      </c>
      <c r="D126" s="66">
        <v>3.7</v>
      </c>
      <c r="E126" s="71" t="s">
        <v>2</v>
      </c>
      <c r="F126" s="66">
        <v>2.7</v>
      </c>
      <c r="G126" s="1"/>
      <c r="H126" s="67">
        <v>640</v>
      </c>
      <c r="I126" s="71" t="s">
        <v>2</v>
      </c>
      <c r="J126" s="67">
        <v>480</v>
      </c>
      <c r="L126" s="66">
        <v>6.4</v>
      </c>
      <c r="M126" s="71" t="s">
        <v>2</v>
      </c>
      <c r="N126" s="66">
        <v>6.4</v>
      </c>
      <c r="O126" s="72"/>
    </row>
    <row r="127" spans="1:15" ht="12.75">
      <c r="A127">
        <v>125</v>
      </c>
      <c r="B127" s="34" t="s">
        <v>50</v>
      </c>
      <c r="C127" s="70" t="s">
        <v>86</v>
      </c>
      <c r="D127" s="66">
        <v>3.87</v>
      </c>
      <c r="E127" s="71" t="s">
        <v>2</v>
      </c>
      <c r="F127" s="66">
        <v>2.82</v>
      </c>
      <c r="G127" s="1"/>
      <c r="H127" s="67">
        <v>659</v>
      </c>
      <c r="I127" s="71" t="s">
        <v>2</v>
      </c>
      <c r="J127" s="67">
        <v>494</v>
      </c>
      <c r="L127" s="66">
        <v>5.6</v>
      </c>
      <c r="M127" s="71" t="s">
        <v>2</v>
      </c>
      <c r="N127" s="66">
        <v>5.6</v>
      </c>
      <c r="O127" s="72"/>
    </row>
    <row r="128" spans="1:15" ht="12.75">
      <c r="A128">
        <v>126</v>
      </c>
      <c r="B128" t="s">
        <v>250</v>
      </c>
      <c r="C128" t="s">
        <v>223</v>
      </c>
      <c r="D128" s="63">
        <v>3.36</v>
      </c>
      <c r="E128" s="71" t="s">
        <v>2</v>
      </c>
      <c r="F128" s="63">
        <v>2.42</v>
      </c>
      <c r="G128" t="s">
        <v>180</v>
      </c>
      <c r="H128" s="65">
        <v>336</v>
      </c>
      <c r="I128" s="71" t="s">
        <v>2</v>
      </c>
      <c r="J128" s="65">
        <v>242</v>
      </c>
      <c r="K128" t="s">
        <v>180</v>
      </c>
      <c r="L128" s="63">
        <v>10</v>
      </c>
      <c r="M128" s="71" t="s">
        <v>2</v>
      </c>
      <c r="N128" s="63">
        <v>10</v>
      </c>
      <c r="O128" s="72" t="s">
        <v>180</v>
      </c>
    </row>
    <row r="129" spans="1:15" ht="12.75">
      <c r="A129">
        <v>127</v>
      </c>
      <c r="B129" t="s">
        <v>251</v>
      </c>
      <c r="C129" t="s">
        <v>223</v>
      </c>
      <c r="D129" s="63">
        <v>3.36</v>
      </c>
      <c r="E129" s="71" t="s">
        <v>2</v>
      </c>
      <c r="F129" s="63">
        <v>2.42</v>
      </c>
      <c r="G129" t="s">
        <v>180</v>
      </c>
      <c r="H129" s="65">
        <v>336</v>
      </c>
      <c r="I129" s="71" t="s">
        <v>2</v>
      </c>
      <c r="J129" s="65">
        <v>242</v>
      </c>
      <c r="K129" t="s">
        <v>180</v>
      </c>
      <c r="L129" s="63">
        <v>10</v>
      </c>
      <c r="M129" s="71" t="s">
        <v>2</v>
      </c>
      <c r="N129" s="63">
        <v>10</v>
      </c>
      <c r="O129" s="72" t="s">
        <v>180</v>
      </c>
    </row>
    <row r="130" spans="1:15" ht="12.75">
      <c r="A130">
        <v>128</v>
      </c>
      <c r="B130" t="s">
        <v>252</v>
      </c>
      <c r="C130" t="s">
        <v>227</v>
      </c>
      <c r="D130" s="63">
        <v>6.9</v>
      </c>
      <c r="E130" s="71" t="s">
        <v>2</v>
      </c>
      <c r="F130" s="63">
        <v>4.6</v>
      </c>
      <c r="G130" t="s">
        <v>181</v>
      </c>
      <c r="H130" s="65">
        <v>768</v>
      </c>
      <c r="I130" s="71" t="s">
        <v>2</v>
      </c>
      <c r="J130" s="65">
        <v>512</v>
      </c>
      <c r="K130" t="s">
        <v>180</v>
      </c>
      <c r="L130" s="63">
        <v>9</v>
      </c>
      <c r="M130" s="71" t="s">
        <v>2</v>
      </c>
      <c r="N130" s="63">
        <v>9</v>
      </c>
      <c r="O130" s="72" t="s">
        <v>181</v>
      </c>
    </row>
    <row r="131" spans="1:15" ht="12.75">
      <c r="A131">
        <v>129</v>
      </c>
      <c r="B131" t="s">
        <v>253</v>
      </c>
      <c r="C131" t="s">
        <v>222</v>
      </c>
      <c r="D131" s="63">
        <v>4.73</v>
      </c>
      <c r="E131" s="71" t="s">
        <v>2</v>
      </c>
      <c r="F131" s="63">
        <v>3.55</v>
      </c>
      <c r="G131" t="s">
        <v>180</v>
      </c>
      <c r="H131" s="65">
        <v>640</v>
      </c>
      <c r="I131" s="71" t="s">
        <v>2</v>
      </c>
      <c r="J131" s="65">
        <v>480</v>
      </c>
      <c r="K131" t="s">
        <v>180</v>
      </c>
      <c r="L131" s="63">
        <v>7.4</v>
      </c>
      <c r="M131" s="71" t="s">
        <v>2</v>
      </c>
      <c r="N131" s="63">
        <v>7.4</v>
      </c>
      <c r="O131" s="72"/>
    </row>
    <row r="132" spans="1:15" ht="12.75">
      <c r="A132">
        <v>130</v>
      </c>
      <c r="B132" t="s">
        <v>183</v>
      </c>
      <c r="C132" s="69" t="s">
        <v>198</v>
      </c>
      <c r="D132" s="63">
        <v>8.4</v>
      </c>
      <c r="E132" s="71" t="s">
        <v>2</v>
      </c>
      <c r="F132" s="63">
        <v>5.5</v>
      </c>
      <c r="G132" s="64"/>
      <c r="H132" s="65">
        <v>784</v>
      </c>
      <c r="I132" s="71" t="s">
        <v>2</v>
      </c>
      <c r="J132" s="65">
        <v>520</v>
      </c>
      <c r="K132" s="64"/>
      <c r="L132" s="63">
        <v>9</v>
      </c>
      <c r="M132" s="71" t="s">
        <v>2</v>
      </c>
      <c r="N132" s="63">
        <v>9</v>
      </c>
      <c r="O132" s="72"/>
    </row>
    <row r="133" spans="1:15" ht="12.75">
      <c r="A133">
        <v>131</v>
      </c>
      <c r="B133" t="s">
        <v>184</v>
      </c>
      <c r="C133" s="69" t="s">
        <v>197</v>
      </c>
      <c r="D133" s="63">
        <v>15.5</v>
      </c>
      <c r="E133" s="71" t="s">
        <v>2</v>
      </c>
      <c r="F133" s="63">
        <v>10</v>
      </c>
      <c r="G133" s="64"/>
      <c r="H133" s="65">
        <v>1552</v>
      </c>
      <c r="I133" s="71" t="s">
        <v>2</v>
      </c>
      <c r="J133" s="65">
        <v>1032</v>
      </c>
      <c r="K133" s="64"/>
      <c r="L133" s="63">
        <v>9</v>
      </c>
      <c r="M133" s="71" t="s">
        <v>2</v>
      </c>
      <c r="N133" s="63">
        <v>9</v>
      </c>
      <c r="O133" s="72"/>
    </row>
    <row r="134" spans="1:15" ht="12.75">
      <c r="A134">
        <v>132</v>
      </c>
      <c r="B134" t="s">
        <v>185</v>
      </c>
      <c r="C134" s="69" t="s">
        <v>199</v>
      </c>
      <c r="D134" s="63">
        <v>11.84</v>
      </c>
      <c r="E134" s="71" t="s">
        <v>2</v>
      </c>
      <c r="F134" s="63">
        <v>8.8</v>
      </c>
      <c r="G134" s="64"/>
      <c r="H134" s="65">
        <v>1640</v>
      </c>
      <c r="I134" s="71" t="s">
        <v>2</v>
      </c>
      <c r="J134" s="65">
        <v>1214</v>
      </c>
      <c r="K134" s="64"/>
      <c r="L134" s="63">
        <v>7.4</v>
      </c>
      <c r="M134" s="71" t="s">
        <v>2</v>
      </c>
      <c r="N134" s="63">
        <v>7.4</v>
      </c>
      <c r="O134" s="72"/>
    </row>
    <row r="135" spans="1:15" ht="12.75">
      <c r="A135">
        <v>133</v>
      </c>
      <c r="B135" t="s">
        <v>182</v>
      </c>
      <c r="C135" s="69" t="s">
        <v>206</v>
      </c>
      <c r="D135" s="63">
        <v>17.96</v>
      </c>
      <c r="E135" s="71" t="s">
        <v>2</v>
      </c>
      <c r="F135" s="63">
        <v>13.52</v>
      </c>
      <c r="G135" s="64"/>
      <c r="H135" s="65">
        <v>3326</v>
      </c>
      <c r="I135" s="71" t="s">
        <v>2</v>
      </c>
      <c r="J135" s="65">
        <v>2504</v>
      </c>
      <c r="K135" s="64"/>
      <c r="L135" s="63">
        <v>5.4</v>
      </c>
      <c r="M135" s="71" t="s">
        <v>2</v>
      </c>
      <c r="N135" s="63">
        <v>5.4</v>
      </c>
      <c r="O135" s="72"/>
    </row>
    <row r="136" spans="1:15" ht="12.75">
      <c r="A136">
        <v>134</v>
      </c>
      <c r="B136" t="s">
        <v>219</v>
      </c>
      <c r="C136" s="62" t="s">
        <v>208</v>
      </c>
      <c r="D136" s="63">
        <v>10.2</v>
      </c>
      <c r="E136" s="71" t="s">
        <v>2</v>
      </c>
      <c r="F136" s="63">
        <v>8.3</v>
      </c>
      <c r="G136" s="64"/>
      <c r="H136" s="65">
        <v>1360</v>
      </c>
      <c r="I136" s="71" t="s">
        <v>2</v>
      </c>
      <c r="J136" s="65">
        <v>1024</v>
      </c>
      <c r="K136" s="64"/>
      <c r="L136" s="63">
        <v>6.45</v>
      </c>
      <c r="M136" s="71" t="s">
        <v>2</v>
      </c>
      <c r="N136" s="63">
        <v>6.45</v>
      </c>
      <c r="O136" s="72"/>
    </row>
    <row r="137" spans="1:15" ht="12.75">
      <c r="A137">
        <v>135</v>
      </c>
      <c r="B137" t="s">
        <v>220</v>
      </c>
      <c r="C137" s="62" t="s">
        <v>18</v>
      </c>
      <c r="D137" s="63">
        <v>10.2</v>
      </c>
      <c r="E137" s="71" t="s">
        <v>2</v>
      </c>
      <c r="F137" s="63">
        <v>8.3</v>
      </c>
      <c r="G137" s="64"/>
      <c r="H137" s="65">
        <v>1360</v>
      </c>
      <c r="I137" s="71" t="s">
        <v>2</v>
      </c>
      <c r="J137" s="65">
        <v>1024</v>
      </c>
      <c r="K137" s="64"/>
      <c r="L137" s="63">
        <v>6.45</v>
      </c>
      <c r="M137" s="71" t="s">
        <v>2</v>
      </c>
      <c r="N137" s="63">
        <v>6.45</v>
      </c>
      <c r="O137" s="72"/>
    </row>
    <row r="138" spans="1:15" ht="12.75">
      <c r="A138">
        <v>136</v>
      </c>
      <c r="B138" t="s">
        <v>242</v>
      </c>
      <c r="C138" t="s">
        <v>221</v>
      </c>
      <c r="D138" s="63">
        <v>2.64</v>
      </c>
      <c r="E138" s="71" t="s">
        <v>2</v>
      </c>
      <c r="F138" s="63">
        <v>2.64</v>
      </c>
      <c r="G138" t="s">
        <v>180</v>
      </c>
      <c r="H138" s="65">
        <v>192</v>
      </c>
      <c r="I138" s="71" t="s">
        <v>2</v>
      </c>
      <c r="J138" s="65">
        <v>165</v>
      </c>
      <c r="K138" t="s">
        <v>180</v>
      </c>
      <c r="L138" s="63">
        <v>13.7</v>
      </c>
      <c r="M138" s="71" t="s">
        <v>2</v>
      </c>
      <c r="N138" s="63">
        <v>16</v>
      </c>
      <c r="O138" s="72"/>
    </row>
    <row r="139" spans="1:15" ht="12.75">
      <c r="A139">
        <v>137</v>
      </c>
      <c r="B139" t="s">
        <v>243</v>
      </c>
      <c r="C139" t="s">
        <v>221</v>
      </c>
      <c r="D139" s="63">
        <v>2.64</v>
      </c>
      <c r="E139" s="71" t="s">
        <v>2</v>
      </c>
      <c r="F139" s="63">
        <v>2.64</v>
      </c>
      <c r="G139" t="s">
        <v>180</v>
      </c>
      <c r="H139" s="65">
        <v>192</v>
      </c>
      <c r="I139" s="71" t="s">
        <v>2</v>
      </c>
      <c r="J139" s="65">
        <v>165</v>
      </c>
      <c r="K139" t="s">
        <v>180</v>
      </c>
      <c r="L139" s="63">
        <v>13.7</v>
      </c>
      <c r="M139" s="71" t="s">
        <v>2</v>
      </c>
      <c r="N139" s="63">
        <v>16</v>
      </c>
      <c r="O139" s="72"/>
    </row>
    <row r="140" spans="1:15" ht="12.75">
      <c r="A140">
        <v>138</v>
      </c>
      <c r="B140" t="s">
        <v>244</v>
      </c>
      <c r="C140" t="s">
        <v>223</v>
      </c>
      <c r="D140" s="63">
        <v>3.23</v>
      </c>
      <c r="E140" s="71" t="s">
        <v>2</v>
      </c>
      <c r="F140" s="63">
        <v>2.42</v>
      </c>
      <c r="G140" t="s">
        <v>180</v>
      </c>
      <c r="H140" s="65">
        <v>323</v>
      </c>
      <c r="I140" s="71" t="s">
        <v>2</v>
      </c>
      <c r="J140" s="65">
        <v>242</v>
      </c>
      <c r="K140"/>
      <c r="L140" s="63">
        <v>10</v>
      </c>
      <c r="M140" s="71" t="s">
        <v>2</v>
      </c>
      <c r="N140" s="63">
        <v>10</v>
      </c>
      <c r="O140" s="72" t="s">
        <v>180</v>
      </c>
    </row>
    <row r="141" spans="1:15" ht="12.75">
      <c r="A141">
        <v>139</v>
      </c>
      <c r="B141" t="s">
        <v>245</v>
      </c>
      <c r="C141" t="s">
        <v>226</v>
      </c>
      <c r="D141" s="63">
        <v>8.62</v>
      </c>
      <c r="E141" s="71" t="s">
        <v>2</v>
      </c>
      <c r="F141" s="63">
        <v>6.53</v>
      </c>
      <c r="G141" t="s">
        <v>180</v>
      </c>
      <c r="H141" s="65">
        <v>375</v>
      </c>
      <c r="I141" s="71" t="s">
        <v>2</v>
      </c>
      <c r="J141" s="65">
        <v>242</v>
      </c>
      <c r="K141" t="s">
        <v>180</v>
      </c>
      <c r="L141" s="63">
        <v>23</v>
      </c>
      <c r="M141" s="71" t="s">
        <v>2</v>
      </c>
      <c r="N141" s="63">
        <v>27</v>
      </c>
      <c r="O141" s="72" t="s">
        <v>180</v>
      </c>
    </row>
    <row r="142" spans="1:15" ht="12.75">
      <c r="A142">
        <v>140</v>
      </c>
      <c r="B142" t="s">
        <v>246</v>
      </c>
      <c r="C142" t="s">
        <v>227</v>
      </c>
      <c r="D142" s="63">
        <v>6.9</v>
      </c>
      <c r="E142" s="71" t="s">
        <v>2</v>
      </c>
      <c r="F142" s="63">
        <v>4.6</v>
      </c>
      <c r="G142" t="s">
        <v>181</v>
      </c>
      <c r="H142" s="65">
        <v>768</v>
      </c>
      <c r="I142" s="71" t="s">
        <v>2</v>
      </c>
      <c r="J142" s="65">
        <v>512</v>
      </c>
      <c r="K142" t="s">
        <v>180</v>
      </c>
      <c r="L142" s="63">
        <v>9</v>
      </c>
      <c r="M142" s="71" t="s">
        <v>2</v>
      </c>
      <c r="N142" s="63">
        <v>9</v>
      </c>
      <c r="O142" s="72" t="s">
        <v>181</v>
      </c>
    </row>
    <row r="143" spans="1:15" ht="12.75">
      <c r="A143">
        <v>141</v>
      </c>
      <c r="B143" t="s">
        <v>247</v>
      </c>
      <c r="C143" t="s">
        <v>228</v>
      </c>
      <c r="D143" s="63">
        <v>6.9</v>
      </c>
      <c r="E143" s="71" t="s">
        <v>2</v>
      </c>
      <c r="F143" s="63">
        <v>4.6</v>
      </c>
      <c r="G143" t="s">
        <v>181</v>
      </c>
      <c r="H143" s="65">
        <v>768</v>
      </c>
      <c r="I143" s="71" t="s">
        <v>2</v>
      </c>
      <c r="J143" s="65">
        <v>512</v>
      </c>
      <c r="K143" t="s">
        <v>180</v>
      </c>
      <c r="L143" s="63">
        <v>9</v>
      </c>
      <c r="M143" s="71" t="s">
        <v>2</v>
      </c>
      <c r="N143" s="63">
        <v>9</v>
      </c>
      <c r="O143" s="72" t="s">
        <v>181</v>
      </c>
    </row>
    <row r="144" spans="1:15" ht="12.75">
      <c r="A144">
        <v>142</v>
      </c>
      <c r="B144" s="34" t="s">
        <v>63</v>
      </c>
      <c r="C144" s="70" t="s">
        <v>30</v>
      </c>
      <c r="D144" s="66">
        <v>6.9</v>
      </c>
      <c r="E144" s="71" t="s">
        <v>2</v>
      </c>
      <c r="F144" s="66">
        <v>4.59</v>
      </c>
      <c r="G144" s="1"/>
      <c r="H144" s="67">
        <v>765</v>
      </c>
      <c r="I144" s="71" t="s">
        <v>2</v>
      </c>
      <c r="J144" s="67">
        <v>510</v>
      </c>
      <c r="L144" s="66">
        <v>9</v>
      </c>
      <c r="M144" s="71" t="s">
        <v>2</v>
      </c>
      <c r="N144" s="66">
        <v>9</v>
      </c>
      <c r="O144" s="72"/>
    </row>
    <row r="145" spans="1:15" ht="12.75">
      <c r="A145">
        <v>143</v>
      </c>
      <c r="B145" t="s">
        <v>248</v>
      </c>
      <c r="C145" t="s">
        <v>229</v>
      </c>
      <c r="D145" s="63">
        <v>13.8</v>
      </c>
      <c r="E145" s="71" t="s">
        <v>2</v>
      </c>
      <c r="F145" s="63">
        <v>9.18</v>
      </c>
      <c r="G145" t="s">
        <v>180</v>
      </c>
      <c r="H145" s="65">
        <v>1534</v>
      </c>
      <c r="I145" s="71" t="s">
        <v>2</v>
      </c>
      <c r="J145" s="65">
        <v>1020</v>
      </c>
      <c r="K145"/>
      <c r="L145" s="63">
        <v>9</v>
      </c>
      <c r="M145" s="71" t="s">
        <v>2</v>
      </c>
      <c r="N145" s="63">
        <v>9</v>
      </c>
      <c r="O145" s="72" t="s">
        <v>181</v>
      </c>
    </row>
    <row r="146" spans="1:15" ht="12.75">
      <c r="A146">
        <v>144</v>
      </c>
      <c r="B146" t="s">
        <v>249</v>
      </c>
      <c r="C146" t="s">
        <v>229</v>
      </c>
      <c r="D146" s="63">
        <v>13.8</v>
      </c>
      <c r="E146" s="71" t="s">
        <v>2</v>
      </c>
      <c r="F146" s="63">
        <v>9.18</v>
      </c>
      <c r="G146" t="s">
        <v>180</v>
      </c>
      <c r="H146" s="65">
        <v>1534</v>
      </c>
      <c r="I146" s="71" t="s">
        <v>2</v>
      </c>
      <c r="J146" s="65">
        <v>1020</v>
      </c>
      <c r="K146"/>
      <c r="L146" s="63">
        <v>9</v>
      </c>
      <c r="M146" s="71" t="s">
        <v>2</v>
      </c>
      <c r="N146" s="63">
        <v>9</v>
      </c>
      <c r="O146" s="72" t="s">
        <v>181</v>
      </c>
    </row>
    <row r="147" spans="1:15" ht="12.75">
      <c r="A147">
        <v>145</v>
      </c>
      <c r="B147" s="34" t="s">
        <v>64</v>
      </c>
      <c r="C147" s="70" t="s">
        <v>31</v>
      </c>
      <c r="D147" s="66">
        <v>13.8</v>
      </c>
      <c r="E147" s="71" t="s">
        <v>2</v>
      </c>
      <c r="F147" s="66">
        <v>9.2</v>
      </c>
      <c r="G147" s="1"/>
      <c r="H147" s="67">
        <v>1530</v>
      </c>
      <c r="I147" s="71" t="s">
        <v>2</v>
      </c>
      <c r="J147" s="67">
        <v>1020</v>
      </c>
      <c r="L147" s="66">
        <v>9</v>
      </c>
      <c r="M147" s="71" t="s">
        <v>2</v>
      </c>
      <c r="N147" s="66">
        <v>9</v>
      </c>
      <c r="O147" s="72"/>
    </row>
    <row r="148" spans="1:15" ht="12.75">
      <c r="A148">
        <v>146</v>
      </c>
      <c r="B148" s="34" t="s">
        <v>65</v>
      </c>
      <c r="C148" s="70" t="s">
        <v>40</v>
      </c>
      <c r="D148" s="66">
        <v>10.2</v>
      </c>
      <c r="E148" s="71" t="s">
        <v>2</v>
      </c>
      <c r="F148" s="66">
        <v>10.2</v>
      </c>
      <c r="G148" s="1"/>
      <c r="H148" s="67">
        <v>512</v>
      </c>
      <c r="I148" s="71" t="s">
        <v>2</v>
      </c>
      <c r="J148" s="67">
        <v>512</v>
      </c>
      <c r="L148" s="66">
        <v>20</v>
      </c>
      <c r="M148" s="71" t="s">
        <v>2</v>
      </c>
      <c r="N148" s="66">
        <v>20</v>
      </c>
      <c r="O148" s="72"/>
    </row>
    <row r="149" spans="1:15" ht="12.75">
      <c r="A149">
        <v>147</v>
      </c>
      <c r="B149" s="34" t="s">
        <v>66</v>
      </c>
      <c r="C149" s="70" t="s">
        <v>38</v>
      </c>
      <c r="D149" s="66">
        <v>11.8</v>
      </c>
      <c r="E149" s="71" t="s">
        <v>2</v>
      </c>
      <c r="F149" s="66">
        <v>8.9</v>
      </c>
      <c r="G149" s="1"/>
      <c r="H149" s="67">
        <v>1600</v>
      </c>
      <c r="I149" s="71" t="s">
        <v>2</v>
      </c>
      <c r="J149" s="67">
        <v>1200</v>
      </c>
      <c r="L149" s="66">
        <v>7.4</v>
      </c>
      <c r="M149" s="71" t="s">
        <v>2</v>
      </c>
      <c r="N149" s="66">
        <v>7.4</v>
      </c>
      <c r="O149" s="72"/>
    </row>
    <row r="150" spans="1:15" ht="12.75">
      <c r="A150">
        <v>148</v>
      </c>
      <c r="B150" s="34" t="s">
        <v>67</v>
      </c>
      <c r="C150" s="1" t="s">
        <v>32</v>
      </c>
      <c r="D150" s="66">
        <v>14.9</v>
      </c>
      <c r="E150" s="71" t="s">
        <v>2</v>
      </c>
      <c r="F150" s="66">
        <v>10</v>
      </c>
      <c r="G150" s="1"/>
      <c r="H150" s="67">
        <v>2184</v>
      </c>
      <c r="I150" s="71" t="s">
        <v>2</v>
      </c>
      <c r="J150" s="67">
        <v>1472</v>
      </c>
      <c r="L150" s="66">
        <v>6.8</v>
      </c>
      <c r="M150" s="71" t="s">
        <v>2</v>
      </c>
      <c r="N150" s="66">
        <v>6.8</v>
      </c>
      <c r="O150" s="72"/>
    </row>
    <row r="151" spans="1:15" ht="12.75">
      <c r="A151">
        <v>149</v>
      </c>
      <c r="B151" s="34" t="s">
        <v>68</v>
      </c>
      <c r="C151" s="1" t="s">
        <v>39</v>
      </c>
      <c r="D151" s="66">
        <v>15.2</v>
      </c>
      <c r="E151" s="71" t="s">
        <v>2</v>
      </c>
      <c r="F151" s="66">
        <v>15.2</v>
      </c>
      <c r="G151" s="1"/>
      <c r="H151" s="67">
        <v>2048</v>
      </c>
      <c r="I151" s="71" t="s">
        <v>2</v>
      </c>
      <c r="J151" s="67">
        <v>2048</v>
      </c>
      <c r="L151" s="66">
        <v>7.4</v>
      </c>
      <c r="M151" s="71" t="s">
        <v>2</v>
      </c>
      <c r="N151" s="66">
        <v>7.4</v>
      </c>
      <c r="O151" s="72"/>
    </row>
    <row r="152" spans="1:15" ht="12.75">
      <c r="A152">
        <v>150</v>
      </c>
      <c r="B152" s="34" t="s">
        <v>69</v>
      </c>
      <c r="C152" s="1" t="s">
        <v>37</v>
      </c>
      <c r="D152" s="66">
        <v>17.96</v>
      </c>
      <c r="E152" s="71" t="s">
        <v>2</v>
      </c>
      <c r="F152" s="66">
        <v>13.52</v>
      </c>
      <c r="H152" s="67">
        <v>3326</v>
      </c>
      <c r="I152" s="71" t="s">
        <v>2</v>
      </c>
      <c r="J152" s="67">
        <v>2504</v>
      </c>
      <c r="L152" s="66">
        <v>5.4</v>
      </c>
      <c r="M152" s="71" t="s">
        <v>2</v>
      </c>
      <c r="N152" s="66">
        <v>5.4</v>
      </c>
      <c r="O152" s="72"/>
    </row>
    <row r="153" spans="1:15" ht="12.75">
      <c r="A153">
        <v>151</v>
      </c>
      <c r="B153" s="34" t="s">
        <v>70</v>
      </c>
      <c r="C153" s="1" t="s">
        <v>41</v>
      </c>
      <c r="D153" s="66">
        <v>24.6</v>
      </c>
      <c r="E153" s="71" t="s">
        <v>2</v>
      </c>
      <c r="F153" s="66">
        <v>24.6</v>
      </c>
      <c r="H153" s="67">
        <v>1024</v>
      </c>
      <c r="I153" s="71" t="s">
        <v>2</v>
      </c>
      <c r="J153" s="67">
        <v>1024</v>
      </c>
      <c r="L153" s="66">
        <v>24</v>
      </c>
      <c r="M153" s="71" t="s">
        <v>2</v>
      </c>
      <c r="N153" s="66">
        <v>24</v>
      </c>
      <c r="O153" s="72"/>
    </row>
    <row r="154" spans="1:15" ht="12.75">
      <c r="A154">
        <v>152</v>
      </c>
      <c r="B154" s="34" t="s">
        <v>71</v>
      </c>
      <c r="C154" s="1" t="s">
        <v>42</v>
      </c>
      <c r="D154" s="66">
        <v>27.5</v>
      </c>
      <c r="E154" s="71" t="s">
        <v>2</v>
      </c>
      <c r="F154" s="66">
        <v>18.4</v>
      </c>
      <c r="H154" s="67">
        <v>3060</v>
      </c>
      <c r="I154" s="71" t="s">
        <v>2</v>
      </c>
      <c r="J154" s="67">
        <v>2040</v>
      </c>
      <c r="L154" s="66">
        <v>9</v>
      </c>
      <c r="M154" s="71" t="s">
        <v>2</v>
      </c>
      <c r="N154" s="66">
        <v>9</v>
      </c>
      <c r="O154" s="72"/>
    </row>
    <row r="155" spans="1:15" ht="12.75">
      <c r="A155">
        <v>153</v>
      </c>
      <c r="B155" s="34" t="s">
        <v>72</v>
      </c>
      <c r="C155" s="1" t="s">
        <v>43</v>
      </c>
      <c r="D155" s="66">
        <v>36</v>
      </c>
      <c r="E155" s="71" t="s">
        <v>2</v>
      </c>
      <c r="F155" s="66">
        <v>24.7</v>
      </c>
      <c r="H155" s="67">
        <v>4008</v>
      </c>
      <c r="I155" s="71" t="s">
        <v>2</v>
      </c>
      <c r="J155" s="67">
        <v>2672</v>
      </c>
      <c r="L155" s="66">
        <v>9</v>
      </c>
      <c r="M155" s="71" t="s">
        <v>2</v>
      </c>
      <c r="N155" s="66">
        <v>9</v>
      </c>
      <c r="O155" s="72"/>
    </row>
    <row r="156" spans="1:15" ht="12.75">
      <c r="A156">
        <v>154</v>
      </c>
      <c r="B156" s="34" t="s">
        <v>73</v>
      </c>
      <c r="C156" s="1" t="s">
        <v>44</v>
      </c>
      <c r="D156" s="66">
        <v>36.8</v>
      </c>
      <c r="E156" s="71" t="s">
        <v>2</v>
      </c>
      <c r="F156" s="66">
        <v>36.8</v>
      </c>
      <c r="H156" s="67">
        <v>4096</v>
      </c>
      <c r="I156" s="71" t="s">
        <v>2</v>
      </c>
      <c r="J156" s="67">
        <v>4096</v>
      </c>
      <c r="L156" s="66">
        <v>9</v>
      </c>
      <c r="M156" s="71" t="s">
        <v>2</v>
      </c>
      <c r="N156" s="66">
        <v>9</v>
      </c>
      <c r="O156" s="72"/>
    </row>
    <row r="157" spans="1:15" ht="12.75">
      <c r="A157">
        <v>155</v>
      </c>
      <c r="B157" t="s">
        <v>234</v>
      </c>
      <c r="C157" t="s">
        <v>231</v>
      </c>
      <c r="D157" s="63">
        <v>4.88</v>
      </c>
      <c r="E157" s="71" t="s">
        <v>2</v>
      </c>
      <c r="F157" s="63">
        <v>3.66</v>
      </c>
      <c r="G157" t="s">
        <v>180</v>
      </c>
      <c r="H157" s="65">
        <v>660</v>
      </c>
      <c r="I157" s="71" t="s">
        <v>2</v>
      </c>
      <c r="J157" s="65">
        <v>494</v>
      </c>
      <c r="K157" t="s">
        <v>180</v>
      </c>
      <c r="L157" s="63">
        <v>7.4</v>
      </c>
      <c r="M157" s="71" t="s">
        <v>2</v>
      </c>
      <c r="N157" s="63">
        <v>7.4</v>
      </c>
      <c r="O157" s="72"/>
    </row>
    <row r="158" spans="1:15" ht="12.75">
      <c r="A158">
        <v>156</v>
      </c>
      <c r="B158" t="s">
        <v>235</v>
      </c>
      <c r="C158" t="s">
        <v>232</v>
      </c>
      <c r="D158" s="63">
        <v>7.68</v>
      </c>
      <c r="E158" s="71" t="s">
        <v>2</v>
      </c>
      <c r="F158" s="63">
        <v>7.68</v>
      </c>
      <c r="G158" t="s">
        <v>180</v>
      </c>
      <c r="H158" s="65">
        <v>512</v>
      </c>
      <c r="I158" s="71" t="s">
        <v>2</v>
      </c>
      <c r="J158" s="65">
        <v>512</v>
      </c>
      <c r="K158" t="s">
        <v>180</v>
      </c>
      <c r="L158" s="63">
        <v>15</v>
      </c>
      <c r="M158" s="71" t="s">
        <v>2</v>
      </c>
      <c r="N158" s="63">
        <v>15</v>
      </c>
      <c r="O158" s="72" t="s">
        <v>180</v>
      </c>
    </row>
    <row r="159" spans="1:15" ht="12.75">
      <c r="A159">
        <v>157</v>
      </c>
      <c r="B159" t="s">
        <v>236</v>
      </c>
      <c r="C159" t="s">
        <v>230</v>
      </c>
      <c r="D159" s="63">
        <v>8.72</v>
      </c>
      <c r="E159" s="71" t="s">
        <v>2</v>
      </c>
      <c r="F159" s="63">
        <v>6.7</v>
      </c>
      <c r="G159" t="s">
        <v>181</v>
      </c>
      <c r="H159" s="65">
        <v>376</v>
      </c>
      <c r="I159" s="71" t="s">
        <v>2</v>
      </c>
      <c r="J159" s="65">
        <v>290</v>
      </c>
      <c r="K159" t="s">
        <v>180</v>
      </c>
      <c r="L159" s="63">
        <v>23.2</v>
      </c>
      <c r="M159" s="71" t="s">
        <v>2</v>
      </c>
      <c r="N159" s="63">
        <v>22.4</v>
      </c>
      <c r="O159" s="72"/>
    </row>
    <row r="160" spans="1:15" ht="12.75">
      <c r="A160">
        <v>158</v>
      </c>
      <c r="B160" t="s">
        <v>237</v>
      </c>
      <c r="C160" s="62" t="s">
        <v>201</v>
      </c>
      <c r="D160" s="63">
        <v>17.96</v>
      </c>
      <c r="E160" s="71" t="s">
        <v>2</v>
      </c>
      <c r="F160" s="63">
        <v>13.52</v>
      </c>
      <c r="G160" s="64"/>
      <c r="H160" s="65">
        <v>3326</v>
      </c>
      <c r="I160" s="71" t="s">
        <v>2</v>
      </c>
      <c r="J160" s="65">
        <v>2504</v>
      </c>
      <c r="K160" s="64"/>
      <c r="L160" s="63">
        <v>5.4</v>
      </c>
      <c r="M160" s="71" t="s">
        <v>2</v>
      </c>
      <c r="N160" s="63">
        <v>5.4</v>
      </c>
      <c r="O160" s="72"/>
    </row>
    <row r="161" spans="1:15" ht="12.75">
      <c r="A161">
        <v>159</v>
      </c>
      <c r="B161" t="s">
        <v>238</v>
      </c>
      <c r="C161" s="62" t="s">
        <v>202</v>
      </c>
      <c r="D161" s="63">
        <v>8.98</v>
      </c>
      <c r="E161" s="71" t="s">
        <v>2</v>
      </c>
      <c r="F161" s="63">
        <v>6.7</v>
      </c>
      <c r="G161" s="64"/>
      <c r="H161" s="65">
        <v>1392</v>
      </c>
      <c r="I161" s="71" t="s">
        <v>2</v>
      </c>
      <c r="J161" s="65">
        <v>1040</v>
      </c>
      <c r="K161" s="64"/>
      <c r="L161" s="63">
        <v>6.45</v>
      </c>
      <c r="M161" s="71" t="s">
        <v>2</v>
      </c>
      <c r="N161" s="63">
        <v>6.45</v>
      </c>
      <c r="O161"/>
    </row>
    <row r="162" spans="1:15" ht="12.75">
      <c r="A162">
        <v>160</v>
      </c>
      <c r="B162" t="s">
        <v>239</v>
      </c>
      <c r="C162" s="62" t="s">
        <v>203</v>
      </c>
      <c r="D162" s="63">
        <v>15.15</v>
      </c>
      <c r="E162" s="71" t="s">
        <v>2</v>
      </c>
      <c r="F162" s="63">
        <v>15.15</v>
      </c>
      <c r="G162" s="64"/>
      <c r="H162" s="65">
        <v>2048</v>
      </c>
      <c r="I162" s="71" t="s">
        <v>2</v>
      </c>
      <c r="J162" s="65">
        <v>2048</v>
      </c>
      <c r="K162" s="64"/>
      <c r="L162" s="63">
        <v>7.4</v>
      </c>
      <c r="M162" s="71" t="s">
        <v>2</v>
      </c>
      <c r="N162" s="63">
        <v>7.4</v>
      </c>
      <c r="O162"/>
    </row>
    <row r="163" spans="1:15" ht="12.75">
      <c r="A163">
        <v>161</v>
      </c>
      <c r="B163" t="s">
        <v>240</v>
      </c>
      <c r="C163" s="62" t="s">
        <v>204</v>
      </c>
      <c r="D163" s="63">
        <v>36.3</v>
      </c>
      <c r="E163" s="71" t="s">
        <v>2</v>
      </c>
      <c r="F163" s="63">
        <v>24.2</v>
      </c>
      <c r="G163" s="64"/>
      <c r="H163" s="65">
        <v>4032</v>
      </c>
      <c r="I163" s="71" t="s">
        <v>2</v>
      </c>
      <c r="J163" s="65">
        <v>2688</v>
      </c>
      <c r="K163" s="64"/>
      <c r="L163" s="63">
        <v>9</v>
      </c>
      <c r="M163" s="71" t="s">
        <v>2</v>
      </c>
      <c r="N163" s="63">
        <v>9</v>
      </c>
      <c r="O163"/>
    </row>
    <row r="164" spans="1:15" ht="12.75">
      <c r="A164">
        <v>162</v>
      </c>
      <c r="B164" t="s">
        <v>241</v>
      </c>
      <c r="C164" s="62" t="s">
        <v>205</v>
      </c>
      <c r="D164" s="63">
        <v>6.3</v>
      </c>
      <c r="E164" s="71" t="s">
        <v>2</v>
      </c>
      <c r="F164" s="63">
        <v>4.76</v>
      </c>
      <c r="G164" s="64"/>
      <c r="H164" s="65">
        <v>752</v>
      </c>
      <c r="I164" s="71" t="s">
        <v>2</v>
      </c>
      <c r="J164" s="65">
        <v>580</v>
      </c>
      <c r="K164" s="64"/>
      <c r="L164" s="63">
        <v>8.2</v>
      </c>
      <c r="M164" s="71" t="s">
        <v>2</v>
      </c>
      <c r="N164" s="63">
        <v>8.4</v>
      </c>
      <c r="O164"/>
    </row>
    <row r="165" spans="1:14" ht="12.75">
      <c r="A165">
        <f>A164+1</f>
        <v>163</v>
      </c>
      <c r="B165" t="s">
        <v>269</v>
      </c>
      <c r="C165" t="s">
        <v>268</v>
      </c>
      <c r="D165" s="61">
        <f aca="true" t="shared" si="0" ref="D165:D171">H165*L165/1000</f>
        <v>11.34496</v>
      </c>
      <c r="E165" s="3" t="s">
        <v>2</v>
      </c>
      <c r="F165" s="61">
        <f aca="true" t="shared" si="1" ref="F165:F171">J165*N165/1000</f>
        <v>7.1257600000000005</v>
      </c>
      <c r="G165"/>
      <c r="H165">
        <v>1936</v>
      </c>
      <c r="I165" t="s">
        <v>255</v>
      </c>
      <c r="J165">
        <v>1216</v>
      </c>
      <c r="K165"/>
      <c r="L165" s="74">
        <v>5.86</v>
      </c>
      <c r="M165" t="s">
        <v>255</v>
      </c>
      <c r="N165" s="61">
        <v>5.86</v>
      </c>
    </row>
    <row r="166" spans="1:14" ht="12.75">
      <c r="A166">
        <f aca="true" t="shared" si="2" ref="A166:A171">A165+1</f>
        <v>164</v>
      </c>
      <c r="B166" t="s">
        <v>267</v>
      </c>
      <c r="C166" t="s">
        <v>266</v>
      </c>
      <c r="D166" s="61">
        <f t="shared" si="0"/>
        <v>11.34496</v>
      </c>
      <c r="E166" s="3" t="s">
        <v>2</v>
      </c>
      <c r="F166" s="61">
        <f t="shared" si="1"/>
        <v>7.1257600000000005</v>
      </c>
      <c r="G166"/>
      <c r="H166">
        <v>1936</v>
      </c>
      <c r="I166" t="s">
        <v>255</v>
      </c>
      <c r="J166">
        <v>1216</v>
      </c>
      <c r="K166"/>
      <c r="L166" s="74">
        <v>5.86</v>
      </c>
      <c r="M166" t="s">
        <v>255</v>
      </c>
      <c r="N166" s="61">
        <v>5.86</v>
      </c>
    </row>
    <row r="167" spans="1:14" ht="12.75">
      <c r="A167">
        <f t="shared" si="2"/>
        <v>165</v>
      </c>
      <c r="B167" t="s">
        <v>265</v>
      </c>
      <c r="C167" t="s">
        <v>264</v>
      </c>
      <c r="D167" s="61">
        <f t="shared" si="0"/>
        <v>4.0767999999999995</v>
      </c>
      <c r="E167" s="3" t="s">
        <v>2</v>
      </c>
      <c r="F167" s="61">
        <f t="shared" si="1"/>
        <v>2.8672</v>
      </c>
      <c r="G167"/>
      <c r="H167">
        <v>728</v>
      </c>
      <c r="I167" t="s">
        <v>255</v>
      </c>
      <c r="J167">
        <v>512</v>
      </c>
      <c r="K167"/>
      <c r="L167" s="74">
        <v>5.6</v>
      </c>
      <c r="M167" t="s">
        <v>255</v>
      </c>
      <c r="N167" s="61">
        <v>5.6</v>
      </c>
    </row>
    <row r="168" spans="1:14" ht="12.75">
      <c r="A168">
        <f t="shared" si="2"/>
        <v>166</v>
      </c>
      <c r="B168" t="s">
        <v>263</v>
      </c>
      <c r="C168" t="s">
        <v>262</v>
      </c>
      <c r="D168" s="61">
        <f t="shared" si="0"/>
        <v>6.656</v>
      </c>
      <c r="E168" s="3" t="s">
        <v>2</v>
      </c>
      <c r="F168" s="61">
        <f t="shared" si="1"/>
        <v>5.3248</v>
      </c>
      <c r="G168"/>
      <c r="H168">
        <v>1280</v>
      </c>
      <c r="I168" t="s">
        <v>2</v>
      </c>
      <c r="J168">
        <v>1024</v>
      </c>
      <c r="K168"/>
      <c r="L168" s="74">
        <v>5.2</v>
      </c>
      <c r="M168" t="s">
        <v>255</v>
      </c>
      <c r="N168" s="61">
        <v>5.2</v>
      </c>
    </row>
    <row r="169" spans="1:14" ht="12.75">
      <c r="A169">
        <f t="shared" si="2"/>
        <v>167</v>
      </c>
      <c r="B169" t="s">
        <v>261</v>
      </c>
      <c r="C169" t="s">
        <v>260</v>
      </c>
      <c r="D169" s="61">
        <f t="shared" si="0"/>
        <v>7.29</v>
      </c>
      <c r="E169" s="3" t="s">
        <v>2</v>
      </c>
      <c r="F169" s="61">
        <f t="shared" si="1"/>
        <v>4.59</v>
      </c>
      <c r="G169"/>
      <c r="H169">
        <v>1944</v>
      </c>
      <c r="I169" t="s">
        <v>255</v>
      </c>
      <c r="J169">
        <v>1224</v>
      </c>
      <c r="K169"/>
      <c r="L169" s="74">
        <v>3.75</v>
      </c>
      <c r="M169" t="s">
        <v>255</v>
      </c>
      <c r="N169" s="61">
        <v>3.75</v>
      </c>
    </row>
    <row r="170" spans="1:14" ht="12.75">
      <c r="A170">
        <f t="shared" si="2"/>
        <v>168</v>
      </c>
      <c r="B170" t="s">
        <v>259</v>
      </c>
      <c r="C170" t="s">
        <v>258</v>
      </c>
      <c r="D170" s="61">
        <f t="shared" si="0"/>
        <v>4.89</v>
      </c>
      <c r="E170" s="3" t="s">
        <v>2</v>
      </c>
      <c r="F170" s="61">
        <f t="shared" si="1"/>
        <v>3.66</v>
      </c>
      <c r="G170"/>
      <c r="H170">
        <v>1304</v>
      </c>
      <c r="I170" t="s">
        <v>255</v>
      </c>
      <c r="J170">
        <v>976</v>
      </c>
      <c r="K170"/>
      <c r="L170" s="74">
        <v>3.75</v>
      </c>
      <c r="M170" t="s">
        <v>255</v>
      </c>
      <c r="N170" s="61">
        <v>3.75</v>
      </c>
    </row>
    <row r="171" spans="1:14" ht="12.75">
      <c r="A171">
        <f t="shared" si="2"/>
        <v>169</v>
      </c>
      <c r="B171" t="s">
        <v>257</v>
      </c>
      <c r="C171" t="s">
        <v>256</v>
      </c>
      <c r="D171" s="61">
        <f t="shared" si="0"/>
        <v>7.4304</v>
      </c>
      <c r="E171" s="3" t="s">
        <v>2</v>
      </c>
      <c r="F171" s="61">
        <f t="shared" si="1"/>
        <v>4.992</v>
      </c>
      <c r="G171"/>
      <c r="H171">
        <v>3096</v>
      </c>
      <c r="I171" t="s">
        <v>255</v>
      </c>
      <c r="J171">
        <v>2080</v>
      </c>
      <c r="K171"/>
      <c r="L171" s="74">
        <v>2.4</v>
      </c>
      <c r="M171" t="s">
        <v>255</v>
      </c>
      <c r="N171" s="61">
        <v>2.4</v>
      </c>
    </row>
    <row r="174" ht="18">
      <c r="A174" s="59" t="s">
        <v>254</v>
      </c>
    </row>
  </sheetData>
  <sheetProtection password="87D9" sheet="1" selectLockedCells="1" selectUnlockedCells="1"/>
  <mergeCells count="2">
    <mergeCell ref="L1:N1"/>
    <mergeCell ref="D1:J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9"/>
  <sheetViews>
    <sheetView workbookViewId="0" topLeftCell="A1">
      <selection activeCell="A4" sqref="A4:N4"/>
    </sheetView>
  </sheetViews>
  <sheetFormatPr defaultColWidth="11.421875" defaultRowHeight="12.75"/>
  <sheetData>
    <row r="1" spans="1:14" s="5" customFormat="1" ht="31.5" customHeight="1">
      <c r="A1" s="92" t="s">
        <v>270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5" customFormat="1" ht="31.5" customHeight="1">
      <c r="A2" s="92" t="s">
        <v>271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5" customFormat="1" ht="31.5" customHeight="1">
      <c r="A3" s="92" t="s">
        <v>272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5" customFormat="1" ht="31.5" customHeight="1">
      <c r="A4" s="92" t="s">
        <v>273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s="5" customFormat="1" ht="31.5" customHeight="1">
      <c r="A5" s="93" t="s">
        <v>274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5" customFormat="1" ht="31.5" customHeight="1">
      <c r="A6" s="92" t="s">
        <v>275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5" customFormat="1" ht="31.5" customHeight="1">
      <c r="A7" s="92" t="s">
        <v>77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s="5" customFormat="1" ht="31.5" customHeight="1">
      <c r="A8" s="92" t="s">
        <v>78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s="5" customFormat="1" ht="31.5" customHeight="1">
      <c r="A9" s="92" t="s">
        <v>79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</sheetData>
  <sheetProtection password="87D9" sheet="1" objects="1" scenarios="1"/>
  <mergeCells count="9">
    <mergeCell ref="A5:N5"/>
    <mergeCell ref="A1:N1"/>
    <mergeCell ref="A2:N2"/>
    <mergeCell ref="A3:N3"/>
    <mergeCell ref="A4:N4"/>
    <mergeCell ref="A6:N6"/>
    <mergeCell ref="A7:N7"/>
    <mergeCell ref="A8:N8"/>
    <mergeCell ref="A9:N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AstroLynx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AstroLynx</cp:lastModifiedBy>
  <cp:lastPrinted>2010-02-13T13:26:26Z</cp:lastPrinted>
  <dcterms:created xsi:type="dcterms:W3CDTF">2008-07-15T13:25:13Z</dcterms:created>
  <dcterms:modified xsi:type="dcterms:W3CDTF">2016-10-28T18:47:04Z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